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 activeTab="1"/>
  </bookViews>
  <sheets>
    <sheet name="EE" sheetId="3" r:id="rId1"/>
    <sheet name="ZP" sheetId="2" r:id="rId2"/>
    <sheet name="VODA" sheetId="4" r:id="rId3"/>
  </sheets>
  <calcPr calcId="162913"/>
</workbook>
</file>

<file path=xl/calcChain.xml><?xml version="1.0" encoding="utf-8"?>
<calcChain xmlns="http://schemas.openxmlformats.org/spreadsheetml/2006/main">
  <c r="L59" i="4" l="1"/>
  <c r="C19" i="4" l="1"/>
  <c r="C39" i="4"/>
  <c r="C61" i="4"/>
  <c r="H58" i="4"/>
  <c r="I58" i="4"/>
  <c r="K58" i="4" s="1"/>
  <c r="L58" i="4" s="1"/>
  <c r="H59" i="4"/>
  <c r="K59" i="4" s="1"/>
  <c r="I59" i="4"/>
  <c r="H56" i="4"/>
  <c r="I56" i="4"/>
  <c r="H57" i="4"/>
  <c r="I57" i="4"/>
  <c r="H37" i="4"/>
  <c r="K37" i="4" s="1"/>
  <c r="L37" i="4" s="1"/>
  <c r="I37" i="4"/>
  <c r="F16" i="3"/>
  <c r="G4" i="3"/>
  <c r="K57" i="4" l="1"/>
  <c r="L57" i="4" s="1"/>
  <c r="K56" i="4"/>
  <c r="L56" i="4" s="1"/>
  <c r="I55" i="4"/>
  <c r="I54" i="4"/>
  <c r="I53" i="4"/>
  <c r="H52" i="4"/>
  <c r="H51" i="4"/>
  <c r="I50" i="4"/>
  <c r="I49" i="4"/>
  <c r="I48" i="4"/>
  <c r="I47" i="4"/>
  <c r="J61" i="4"/>
  <c r="J19" i="4"/>
  <c r="I46" i="4"/>
  <c r="H38" i="4"/>
  <c r="H36" i="4"/>
  <c r="I35" i="4"/>
  <c r="I34" i="4"/>
  <c r="I33" i="4"/>
  <c r="I31" i="4"/>
  <c r="I30" i="4"/>
  <c r="I29" i="4"/>
  <c r="H28" i="4"/>
  <c r="J39" i="4"/>
  <c r="I36" i="4"/>
  <c r="I32" i="4"/>
  <c r="H18" i="4"/>
  <c r="I17" i="4"/>
  <c r="H16" i="4"/>
  <c r="H15" i="4"/>
  <c r="I14" i="4"/>
  <c r="H13" i="4"/>
  <c r="H12" i="4"/>
  <c r="H11" i="4"/>
  <c r="H10" i="4"/>
  <c r="H9" i="4"/>
  <c r="I8" i="4"/>
  <c r="I7" i="4"/>
  <c r="I6" i="4"/>
  <c r="F50" i="3"/>
  <c r="D50" i="3"/>
  <c r="C50" i="3"/>
  <c r="G49" i="3"/>
  <c r="H49" i="3" s="1"/>
  <c r="E49" i="3"/>
  <c r="G48" i="3"/>
  <c r="H48" i="3" s="1"/>
  <c r="E48" i="3"/>
  <c r="G47" i="3"/>
  <c r="H47" i="3" s="1"/>
  <c r="E47" i="3"/>
  <c r="G46" i="3"/>
  <c r="H46" i="3" s="1"/>
  <c r="E46" i="3"/>
  <c r="G45" i="3"/>
  <c r="H45" i="3" s="1"/>
  <c r="E45" i="3"/>
  <c r="G44" i="3"/>
  <c r="H44" i="3" s="1"/>
  <c r="E44" i="3"/>
  <c r="G43" i="3"/>
  <c r="H43" i="3" s="1"/>
  <c r="E43" i="3"/>
  <c r="G42" i="3"/>
  <c r="H42" i="3" s="1"/>
  <c r="E42" i="3"/>
  <c r="G41" i="3"/>
  <c r="H41" i="3" s="1"/>
  <c r="E41" i="3"/>
  <c r="G40" i="3"/>
  <c r="H40" i="3" s="1"/>
  <c r="E40" i="3"/>
  <c r="G39" i="3"/>
  <c r="H39" i="3" s="1"/>
  <c r="E39" i="3"/>
  <c r="G38" i="3"/>
  <c r="H38" i="3" s="1"/>
  <c r="E38" i="3"/>
  <c r="D6" i="2"/>
  <c r="D7" i="2"/>
  <c r="D8" i="2"/>
  <c r="D9" i="2"/>
  <c r="D10" i="2"/>
  <c r="D11" i="2"/>
  <c r="D12" i="2"/>
  <c r="D13" i="2"/>
  <c r="D14" i="2"/>
  <c r="D15" i="2"/>
  <c r="D16" i="2"/>
  <c r="D17" i="2"/>
  <c r="D25" i="2"/>
  <c r="D26" i="2"/>
  <c r="D27" i="2"/>
  <c r="D28" i="2"/>
  <c r="D29" i="2"/>
  <c r="D30" i="2"/>
  <c r="D31" i="2"/>
  <c r="D32" i="2"/>
  <c r="D33" i="2"/>
  <c r="D34" i="2"/>
  <c r="D35" i="2"/>
  <c r="D36" i="2"/>
  <c r="D52" i="2"/>
  <c r="D53" i="2"/>
  <c r="D54" i="2"/>
  <c r="D55" i="2"/>
  <c r="D44" i="2"/>
  <c r="D45" i="2"/>
  <c r="D46" i="2"/>
  <c r="D47" i="2"/>
  <c r="D48" i="2"/>
  <c r="D49" i="2"/>
  <c r="D50" i="2"/>
  <c r="D51" i="2"/>
  <c r="I26" i="4" l="1"/>
  <c r="H26" i="4"/>
  <c r="H55" i="4"/>
  <c r="K55" i="4" s="1"/>
  <c r="L55" i="4" s="1"/>
  <c r="I51" i="4"/>
  <c r="K51" i="4" s="1"/>
  <c r="L51" i="4" s="1"/>
  <c r="H48" i="4"/>
  <c r="K48" i="4" s="1"/>
  <c r="L48" i="4" s="1"/>
  <c r="I52" i="4"/>
  <c r="K52" i="4" s="1"/>
  <c r="L52" i="4" s="1"/>
  <c r="H53" i="4"/>
  <c r="K53" i="4" s="1"/>
  <c r="L53" i="4" s="1"/>
  <c r="H50" i="4"/>
  <c r="K50" i="4" s="1"/>
  <c r="L50" i="4" s="1"/>
  <c r="H47" i="4"/>
  <c r="H49" i="4"/>
  <c r="K49" i="4" s="1"/>
  <c r="L49" i="4" s="1"/>
  <c r="H46" i="4"/>
  <c r="H54" i="4"/>
  <c r="K54" i="4" s="1"/>
  <c r="L54" i="4" s="1"/>
  <c r="I38" i="4"/>
  <c r="K38" i="4" s="1"/>
  <c r="L38" i="4" s="1"/>
  <c r="H34" i="4"/>
  <c r="K34" i="4" s="1"/>
  <c r="L34" i="4" s="1"/>
  <c r="H33" i="4"/>
  <c r="K33" i="4" s="1"/>
  <c r="L33" i="4" s="1"/>
  <c r="H30" i="4"/>
  <c r="K30" i="4" s="1"/>
  <c r="L30" i="4" s="1"/>
  <c r="H29" i="4"/>
  <c r="K29" i="4" s="1"/>
  <c r="L29" i="4" s="1"/>
  <c r="I28" i="4"/>
  <c r="K28" i="4" s="1"/>
  <c r="L28" i="4" s="1"/>
  <c r="K36" i="4"/>
  <c r="L36" i="4" s="1"/>
  <c r="H27" i="4"/>
  <c r="H35" i="4"/>
  <c r="K35" i="4" s="1"/>
  <c r="L35" i="4" s="1"/>
  <c r="I27" i="4"/>
  <c r="H32" i="4"/>
  <c r="K32" i="4" s="1"/>
  <c r="L32" i="4" s="1"/>
  <c r="H31" i="4"/>
  <c r="K31" i="4" s="1"/>
  <c r="L31" i="4" s="1"/>
  <c r="I13" i="4"/>
  <c r="K13" i="4" s="1"/>
  <c r="L13" i="4" s="1"/>
  <c r="I16" i="4"/>
  <c r="K16" i="4" s="1"/>
  <c r="L16" i="4" s="1"/>
  <c r="H17" i="4"/>
  <c r="K17" i="4" s="1"/>
  <c r="L17" i="4" s="1"/>
  <c r="H6" i="4"/>
  <c r="H14" i="4"/>
  <c r="K14" i="4" s="1"/>
  <c r="L14" i="4" s="1"/>
  <c r="I18" i="4"/>
  <c r="K18" i="4" s="1"/>
  <c r="L18" i="4" s="1"/>
  <c r="I15" i="4"/>
  <c r="K15" i="4" s="1"/>
  <c r="L15" i="4" s="1"/>
  <c r="I12" i="4"/>
  <c r="K12" i="4" s="1"/>
  <c r="L12" i="4" s="1"/>
  <c r="I11" i="4"/>
  <c r="K11" i="4" s="1"/>
  <c r="L11" i="4" s="1"/>
  <c r="I10" i="4"/>
  <c r="K10" i="4" s="1"/>
  <c r="L10" i="4" s="1"/>
  <c r="I9" i="4"/>
  <c r="K9" i="4" s="1"/>
  <c r="L9" i="4" s="1"/>
  <c r="H8" i="4"/>
  <c r="K8" i="4" s="1"/>
  <c r="L8" i="4" s="1"/>
  <c r="H7" i="4"/>
  <c r="K7" i="4" s="1"/>
  <c r="L7" i="4" s="1"/>
  <c r="E50" i="3"/>
  <c r="G50" i="3"/>
  <c r="H50" i="3" s="1"/>
  <c r="F33" i="3"/>
  <c r="D33" i="3"/>
  <c r="C33" i="3"/>
  <c r="G32" i="3"/>
  <c r="H32" i="3" s="1"/>
  <c r="E32" i="3"/>
  <c r="G31" i="3"/>
  <c r="H31" i="3" s="1"/>
  <c r="E31" i="3"/>
  <c r="G30" i="3"/>
  <c r="H30" i="3" s="1"/>
  <c r="E30" i="3"/>
  <c r="G29" i="3"/>
  <c r="H29" i="3" s="1"/>
  <c r="E29" i="3"/>
  <c r="G28" i="3"/>
  <c r="H28" i="3" s="1"/>
  <c r="E28" i="3"/>
  <c r="G27" i="3"/>
  <c r="H27" i="3" s="1"/>
  <c r="E27" i="3"/>
  <c r="G26" i="3"/>
  <c r="H26" i="3" s="1"/>
  <c r="E26" i="3"/>
  <c r="G25" i="3"/>
  <c r="H25" i="3" s="1"/>
  <c r="E25" i="3"/>
  <c r="G24" i="3"/>
  <c r="H24" i="3" s="1"/>
  <c r="E24" i="3"/>
  <c r="G23" i="3"/>
  <c r="H23" i="3" s="1"/>
  <c r="E23" i="3"/>
  <c r="G22" i="3"/>
  <c r="H22" i="3" s="1"/>
  <c r="E22" i="3"/>
  <c r="G21" i="3"/>
  <c r="H21" i="3" s="1"/>
  <c r="E21" i="3"/>
  <c r="I39" i="4" l="1"/>
  <c r="I61" i="4"/>
  <c r="K6" i="4"/>
  <c r="H19" i="4"/>
  <c r="K26" i="4"/>
  <c r="I19" i="4"/>
  <c r="H39" i="4"/>
  <c r="K46" i="4"/>
  <c r="H61" i="4"/>
  <c r="K47" i="4"/>
  <c r="K27" i="4"/>
  <c r="E33" i="3"/>
  <c r="G33" i="3"/>
  <c r="H33" i="3" s="1"/>
  <c r="L26" i="4" l="1"/>
  <c r="K39" i="4"/>
  <c r="L6" i="4"/>
  <c r="L19" i="4" s="1"/>
  <c r="K19" i="4"/>
  <c r="L46" i="4"/>
  <c r="K61" i="4"/>
  <c r="L47" i="4"/>
  <c r="L27" i="4"/>
  <c r="D16" i="3"/>
  <c r="C16" i="3"/>
  <c r="G15" i="3"/>
  <c r="H15" i="3" s="1"/>
  <c r="E15" i="3"/>
  <c r="G14" i="3"/>
  <c r="H14" i="3" s="1"/>
  <c r="E14" i="3"/>
  <c r="G13" i="3"/>
  <c r="H13" i="3" s="1"/>
  <c r="E13" i="3"/>
  <c r="G12" i="3"/>
  <c r="H12" i="3" s="1"/>
  <c r="E12" i="3"/>
  <c r="G11" i="3"/>
  <c r="H11" i="3" s="1"/>
  <c r="E11" i="3"/>
  <c r="G10" i="3"/>
  <c r="H10" i="3" s="1"/>
  <c r="E10" i="3"/>
  <c r="G9" i="3"/>
  <c r="H9" i="3" s="1"/>
  <c r="E9" i="3"/>
  <c r="G8" i="3"/>
  <c r="H8" i="3" s="1"/>
  <c r="E8" i="3"/>
  <c r="G7" i="3"/>
  <c r="H7" i="3" s="1"/>
  <c r="E7" i="3"/>
  <c r="G6" i="3"/>
  <c r="H6" i="3" s="1"/>
  <c r="E6" i="3"/>
  <c r="G5" i="3"/>
  <c r="H5" i="3" s="1"/>
  <c r="E5" i="3"/>
  <c r="H4" i="3"/>
  <c r="E4" i="3"/>
  <c r="L39" i="4" l="1"/>
  <c r="L61" i="4"/>
  <c r="E16" i="3"/>
  <c r="G16" i="3"/>
  <c r="H16" i="3" s="1"/>
  <c r="C56" i="2" l="1"/>
  <c r="B56" i="2"/>
  <c r="C37" i="2"/>
  <c r="B37" i="2"/>
  <c r="B18" i="2"/>
  <c r="D56" i="2" l="1"/>
  <c r="E56" i="2" s="1"/>
  <c r="D37" i="2"/>
  <c r="E37" i="2" s="1"/>
  <c r="C18" i="2"/>
  <c r="D18" i="2"/>
  <c r="E18" i="2" s="1"/>
</calcChain>
</file>

<file path=xl/sharedStrings.xml><?xml version="1.0" encoding="utf-8"?>
<sst xmlns="http://schemas.openxmlformats.org/spreadsheetml/2006/main" count="250" uniqueCount="95">
  <si>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</si>
  <si>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</si>
  <si>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</si>
  <si>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</si>
  <si>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</si>
  <si>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</si>
  <si>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</si>
  <si>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</si>
  <si>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</si>
  <si>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</si>
  <si>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</si>
  <si>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</si>
  <si>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Období</t>
  </si>
  <si>
    <t>Spotřeba (MWh)</t>
  </si>
  <si>
    <t>Celkem bez DPH (Kč)</t>
  </si>
  <si>
    <t>Celkem s DPH (Kč)</t>
  </si>
  <si>
    <t>CELKEM 2018</t>
  </si>
  <si>
    <t>CELKEM 2019</t>
  </si>
  <si>
    <r>
      <t>Spotřeba v m</t>
    </r>
    <r>
      <rPr>
        <b/>
        <vertAlign val="superscript"/>
        <sz val="10"/>
        <rFont val="Arial CE"/>
        <family val="2"/>
        <charset val="238"/>
      </rPr>
      <t>3</t>
    </r>
  </si>
  <si>
    <r>
      <t>Srážky v m</t>
    </r>
    <r>
      <rPr>
        <b/>
        <vertAlign val="superscript"/>
        <sz val="10"/>
        <rFont val="Arial CE"/>
        <family val="2"/>
        <charset val="238"/>
      </rPr>
      <t>3</t>
    </r>
  </si>
  <si>
    <r>
      <t>Cena vodné Kč/m</t>
    </r>
    <r>
      <rPr>
        <b/>
        <vertAlign val="superscript"/>
        <sz val="10"/>
        <rFont val="Arial CE"/>
        <family val="2"/>
        <charset val="238"/>
      </rPr>
      <t>3</t>
    </r>
  </si>
  <si>
    <r>
      <t>Cena stočné Kč/m</t>
    </r>
    <r>
      <rPr>
        <b/>
        <vertAlign val="superscript"/>
        <sz val="10"/>
        <rFont val="Arial CE"/>
        <family val="2"/>
        <charset val="238"/>
      </rPr>
      <t>3</t>
    </r>
  </si>
  <si>
    <r>
      <t>Cena srážky Kč/m</t>
    </r>
    <r>
      <rPr>
        <b/>
        <vertAlign val="superscript"/>
        <sz val="10"/>
        <rFont val="Arial CE"/>
        <family val="2"/>
        <charset val="238"/>
      </rPr>
      <t>3</t>
    </r>
  </si>
  <si>
    <t>Vodné      bez DPH Kč</t>
  </si>
  <si>
    <t>Stočné       bez DPH Kč</t>
  </si>
  <si>
    <t>Srážky       bez DPH Kč</t>
  </si>
  <si>
    <t>Náklady na vodu bez DPH         Kč</t>
  </si>
  <si>
    <t>Náklady celkem vč. DPH Kč</t>
  </si>
  <si>
    <t>Č. vodoměru</t>
  </si>
  <si>
    <t>období</t>
  </si>
  <si>
    <t>Spotřeba VT [kWh]</t>
  </si>
  <si>
    <t>Spotřeba NT [kWh]</t>
  </si>
  <si>
    <t>Spotřeba celkem [kWh]</t>
  </si>
  <si>
    <t>Platba celkem bez DPH [Kč]</t>
  </si>
  <si>
    <t>Platba celkem včetně DPH [Kč]</t>
  </si>
  <si>
    <r>
      <t>Jednotková cena [Kč.kWh</t>
    </r>
    <r>
      <rPr>
        <b/>
        <vertAlign val="superscript"/>
        <sz val="10"/>
        <rFont val="Arial"/>
        <family val="2"/>
        <charset val="238"/>
      </rPr>
      <t>-1</t>
    </r>
    <r>
      <rPr>
        <b/>
        <sz val="10"/>
        <rFont val="Arial"/>
        <family val="2"/>
        <charset val="238"/>
      </rPr>
      <t>]</t>
    </r>
  </si>
  <si>
    <t>Fakturace elektrické energie_2018</t>
  </si>
  <si>
    <t>Fakturace elektrické energie_2019</t>
  </si>
  <si>
    <t>Spotřeba vody a náklady na vodu za rok 2018</t>
  </si>
  <si>
    <t>Spotřeba vody a náklady na vodu za rok 2019</t>
  </si>
  <si>
    <t>Celkem rok 2019</t>
  </si>
  <si>
    <t>Celkem rok 2018</t>
  </si>
  <si>
    <t>CELKEM 2020</t>
  </si>
  <si>
    <t>EIC 27ZG200Z02365790</t>
  </si>
  <si>
    <t>Spotřeba zemního plynu ve spalném teple a náklady na zemní plyn 2018</t>
  </si>
  <si>
    <t>Spotřeba zemního plynu ve spalném teple a náklady na zemní plyn 2019</t>
  </si>
  <si>
    <t>Spotřeba zemního plynu ve spalném teple a náklady na zemní plyn 2020</t>
  </si>
  <si>
    <t>Fakturace elektrické energie_2020</t>
  </si>
  <si>
    <t>Celkem rok 2020</t>
  </si>
  <si>
    <t>Spotřeba vody a náklady na vodu za rok 2020</t>
  </si>
  <si>
    <t>C02d</t>
  </si>
  <si>
    <t>Jistič</t>
  </si>
  <si>
    <t>3×200 A</t>
  </si>
  <si>
    <t>Blanická 1089</t>
  </si>
  <si>
    <t>21.12.-31.12.</t>
  </si>
  <si>
    <t>1.1.-24.1.</t>
  </si>
  <si>
    <t>25.1.-25.2.</t>
  </si>
  <si>
    <t>26.2.-25.3.</t>
  </si>
  <si>
    <t>26.3.-23.4.</t>
  </si>
  <si>
    <t>24.4.-28.5.</t>
  </si>
  <si>
    <t>29.5.-24.6.</t>
  </si>
  <si>
    <t>25.6.-31.7.</t>
  </si>
  <si>
    <t>1.8.-23.8.</t>
  </si>
  <si>
    <t>24.8.-11.9.</t>
  </si>
  <si>
    <t>24.9.-23.10.</t>
  </si>
  <si>
    <t>24.10.-22.11.</t>
  </si>
  <si>
    <t>23.11.-18.12.</t>
  </si>
  <si>
    <t>19.12.-31.12.</t>
  </si>
  <si>
    <t>1.1.-23.1.</t>
  </si>
  <si>
    <t>24.1.-24.2.</t>
  </si>
  <si>
    <t>25.2.-24.3.</t>
  </si>
  <si>
    <t>25.3.-24.4.</t>
  </si>
  <si>
    <t>25.4.-30.4.</t>
  </si>
  <si>
    <t>19BF032143</t>
  </si>
  <si>
    <t>1.5.-25.5.</t>
  </si>
  <si>
    <t>26.5.-24.6.</t>
  </si>
  <si>
    <t>25.6.-24.7.</t>
  </si>
  <si>
    <t>25.7.-31.8.</t>
  </si>
  <si>
    <t>1.9.-23.9.</t>
  </si>
  <si>
    <t>24.9.-26.10.</t>
  </si>
  <si>
    <t>27.10.-23.11.</t>
  </si>
  <si>
    <t>24.11.-21.12.</t>
  </si>
  <si>
    <t>1.1.-25.1.</t>
  </si>
  <si>
    <t>26.1.-23.2.</t>
  </si>
  <si>
    <t>24.2.-23.3</t>
  </si>
  <si>
    <t>24.3.-25.4.</t>
  </si>
  <si>
    <t>26.4.-35.5</t>
  </si>
  <si>
    <t>26.5.-25.6.</t>
  </si>
  <si>
    <t>26.6.-24.7.</t>
  </si>
  <si>
    <t>25.7.-23.8</t>
  </si>
  <si>
    <t>24.8.-24.9.</t>
  </si>
  <si>
    <t>25.9.-23.10.</t>
  </si>
  <si>
    <t>24.10.-23.11.</t>
  </si>
  <si>
    <t>24.11.-20.12.</t>
  </si>
  <si>
    <t>22.12.-31.12.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</si>
</sst>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 CE"/>
      <charset val="238"/>
    </font>
    <font>
      <sz val="11"/>
      <color rgb="FF000000"/>
      <name val="Calibri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sz val="10"/>
      <color rgb="FF000000"/>
      <name val="Arial"/>
      <family val="2"/>
      <charset val="238"/>
    </font>
    <font>
      <sz val="10"/>
      <name val="Helv"/>
    </font>
    <font>
      <b/>
      <vertAlign val="superscript"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 applyNumberFormat="0" applyFont="0" applyBorder="0" applyProtection="0"/>
    <xf numFmtId="9" fontId="16" fillId="0" borderId="0" applyFont="0" applyFill="0" applyBorder="0" applyAlignment="0" applyProtection="0"/>
  </cellStyleXfs>
  <cellXfs count="72">
    <xf numFmtId="0" fontId="0" fillId="0" borderId="0" xfId="0"/>
    <xf numFmtId="0" fontId="5" fillId="0" borderId="0" xfId="2" applyFont="1" applyFill="1" applyAlignment="1">
      <alignment horizontal="left"/>
    </xf>
    <xf numFmtId="0" fontId="5" fillId="0" borderId="0" xfId="2" applyFont="1" applyFill="1" applyAlignment="1">
      <alignment horizontal="center"/>
    </xf>
    <xf numFmtId="0" fontId="4" fillId="0" borderId="0" xfId="2" applyFill="1"/>
    <xf numFmtId="0" fontId="3" fillId="2" borderId="12" xfId="2" applyFont="1" applyFill="1" applyBorder="1" applyAlignment="1">
      <alignment horizontal="center"/>
    </xf>
    <xf numFmtId="0" fontId="3" fillId="2" borderId="13" xfId="2" applyFont="1" applyFill="1" applyBorder="1" applyAlignment="1">
      <alignment horizontal="center" wrapText="1"/>
    </xf>
    <xf numFmtId="0" fontId="6" fillId="2" borderId="13" xfId="2" applyFont="1" applyFill="1" applyBorder="1" applyAlignment="1">
      <alignment horizontal="center" wrapText="1"/>
    </xf>
    <xf numFmtId="0" fontId="6" fillId="2" borderId="14" xfId="2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wrapText="1"/>
    </xf>
    <xf numFmtId="0" fontId="2" fillId="0" borderId="4" xfId="2" applyFont="1" applyFill="1" applyBorder="1" applyAlignment="1">
      <alignment horizontal="center"/>
    </xf>
    <xf numFmtId="2" fontId="7" fillId="3" borderId="5" xfId="2" applyNumberFormat="1" applyFont="1" applyFill="1" applyBorder="1"/>
    <xf numFmtId="3" fontId="7" fillId="0" borderId="5" xfId="2" applyNumberFormat="1" applyFont="1" applyFill="1" applyBorder="1" applyAlignment="1">
      <alignment horizontal="right"/>
    </xf>
    <xf numFmtId="0" fontId="2" fillId="0" borderId="6" xfId="2" applyFont="1" applyFill="1" applyBorder="1" applyAlignment="1">
      <alignment horizontal="center"/>
    </xf>
    <xf numFmtId="2" fontId="7" fillId="3" borderId="15" xfId="2" applyNumberFormat="1" applyFont="1" applyFill="1" applyBorder="1"/>
    <xf numFmtId="3" fontId="7" fillId="0" borderId="7" xfId="2" applyNumberFormat="1" applyFont="1" applyFill="1" applyBorder="1"/>
    <xf numFmtId="0" fontId="8" fillId="0" borderId="6" xfId="2" applyFont="1" applyFill="1" applyBorder="1" applyAlignment="1">
      <alignment horizontal="center"/>
    </xf>
    <xf numFmtId="0" fontId="8" fillId="0" borderId="8" xfId="2" applyFont="1" applyFill="1" applyBorder="1" applyAlignment="1">
      <alignment horizontal="center"/>
    </xf>
    <xf numFmtId="0" fontId="3" fillId="4" borderId="1" xfId="2" applyFont="1" applyFill="1" applyBorder="1" applyAlignment="1">
      <alignment horizontal="center"/>
    </xf>
    <xf numFmtId="3" fontId="3" fillId="4" borderId="2" xfId="2" applyNumberFormat="1" applyFont="1" applyFill="1" applyBorder="1"/>
    <xf numFmtId="3" fontId="3" fillId="4" borderId="3" xfId="2" applyNumberFormat="1" applyFont="1" applyFill="1" applyBorder="1"/>
    <xf numFmtId="2" fontId="1" fillId="2" borderId="16" xfId="0" applyNumberFormat="1" applyFont="1" applyFill="1" applyBorder="1" applyAlignment="1">
      <alignment horizontal="center"/>
    </xf>
    <xf numFmtId="0" fontId="8" fillId="0" borderId="12" xfId="2" applyFont="1" applyFill="1" applyBorder="1" applyAlignment="1">
      <alignment horizontal="center"/>
    </xf>
    <xf numFmtId="2" fontId="7" fillId="3" borderId="17" xfId="2" applyNumberFormat="1" applyFont="1" applyFill="1" applyBorder="1"/>
    <xf numFmtId="3" fontId="7" fillId="0" borderId="18" xfId="2" applyNumberFormat="1" applyFont="1" applyFill="1" applyBorder="1" applyAlignment="1">
      <alignment horizontal="right"/>
    </xf>
    <xf numFmtId="0" fontId="9" fillId="5" borderId="19" xfId="1" applyFont="1" applyFill="1" applyBorder="1"/>
    <xf numFmtId="0" fontId="3" fillId="5" borderId="20" xfId="1" applyFont="1" applyFill="1" applyBorder="1" applyAlignment="1">
      <alignment horizontal="center"/>
    </xf>
    <xf numFmtId="0" fontId="3" fillId="5" borderId="20" xfId="1" applyFont="1" applyFill="1" applyBorder="1" applyAlignment="1">
      <alignment horizontal="centerContinuous"/>
    </xf>
    <xf numFmtId="0" fontId="3" fillId="5" borderId="20" xfId="1" quotePrefix="1" applyFont="1" applyFill="1" applyBorder="1" applyAlignment="1">
      <alignment horizontal="centerContinuous"/>
    </xf>
    <xf numFmtId="0" fontId="3" fillId="5" borderId="21" xfId="1" quotePrefix="1" applyFont="1" applyFill="1" applyBorder="1" applyAlignment="1">
      <alignment horizontal="centerContinuous"/>
    </xf>
    <xf numFmtId="0" fontId="9" fillId="5" borderId="22" xfId="1" applyFont="1" applyFill="1" applyBorder="1" applyAlignment="1">
      <alignment wrapText="1"/>
    </xf>
    <xf numFmtId="0" fontId="3" fillId="5" borderId="15" xfId="1" applyFont="1" applyFill="1" applyBorder="1" applyAlignment="1">
      <alignment horizontal="center"/>
    </xf>
    <xf numFmtId="0" fontId="3" fillId="5" borderId="15" xfId="1" applyFont="1" applyFill="1" applyBorder="1" applyAlignment="1">
      <alignment horizontal="center" wrapText="1"/>
    </xf>
    <xf numFmtId="0" fontId="6" fillId="5" borderId="15" xfId="1" applyFont="1" applyFill="1" applyBorder="1" applyAlignment="1">
      <alignment horizontal="center" wrapText="1"/>
    </xf>
    <xf numFmtId="0" fontId="6" fillId="5" borderId="7" xfId="1" applyFont="1" applyFill="1" applyBorder="1" applyAlignment="1">
      <alignment horizontal="center" wrapText="1"/>
    </xf>
    <xf numFmtId="0" fontId="9" fillId="0" borderId="15" xfId="1" applyFont="1" applyBorder="1"/>
    <xf numFmtId="0" fontId="7" fillId="3" borderId="23" xfId="1" applyFont="1" applyFill="1" applyBorder="1" applyAlignment="1">
      <alignment horizontal="center"/>
    </xf>
    <xf numFmtId="3" fontId="9" fillId="0" borderId="15" xfId="1" applyNumberFormat="1" applyFont="1" applyFill="1" applyBorder="1" applyAlignment="1">
      <alignment horizontal="right"/>
    </xf>
    <xf numFmtId="2" fontId="9" fillId="0" borderId="15" xfId="1" applyNumberFormat="1" applyFont="1" applyBorder="1" applyAlignment="1">
      <alignment horizontal="right"/>
    </xf>
    <xf numFmtId="3" fontId="9" fillId="0" borderId="15" xfId="1" applyNumberFormat="1" applyFont="1" applyBorder="1" applyAlignment="1">
      <alignment horizontal="right"/>
    </xf>
    <xf numFmtId="3" fontId="9" fillId="0" borderId="7" xfId="1" applyNumberFormat="1" applyFont="1" applyBorder="1" applyAlignment="1">
      <alignment horizontal="right"/>
    </xf>
    <xf numFmtId="0" fontId="12" fillId="6" borderId="13" xfId="1" applyFont="1" applyFill="1" applyBorder="1" applyAlignment="1">
      <alignment horizontal="center"/>
    </xf>
    <xf numFmtId="3" fontId="12" fillId="6" borderId="17" xfId="1" applyNumberFormat="1" applyFont="1" applyFill="1" applyBorder="1" applyAlignment="1">
      <alignment horizontal="right"/>
    </xf>
    <xf numFmtId="0" fontId="1" fillId="0" borderId="0" xfId="0" applyFont="1"/>
    <xf numFmtId="0" fontId="13" fillId="0" borderId="0" xfId="0" applyFont="1" applyFill="1" applyBorder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ill="1"/>
    <xf numFmtId="0" fontId="13" fillId="0" borderId="2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3" fontId="0" fillId="0" borderId="15" xfId="0" applyNumberFormat="1" applyBorder="1" applyAlignment="1">
      <alignment horizontal="right" vertical="center" wrapText="1"/>
    </xf>
    <xf numFmtId="3" fontId="13" fillId="0" borderId="15" xfId="0" applyNumberFormat="1" applyFont="1" applyBorder="1" applyAlignment="1">
      <alignment horizontal="right" vertical="center" wrapText="1"/>
    </xf>
    <xf numFmtId="3" fontId="13" fillId="7" borderId="15" xfId="0" applyNumberFormat="1" applyFont="1" applyFill="1" applyBorder="1" applyAlignment="1">
      <alignment horizontal="right" vertical="center" wrapText="1"/>
    </xf>
    <xf numFmtId="3" fontId="0" fillId="7" borderId="26" xfId="0" applyNumberFormat="1" applyFill="1" applyBorder="1" applyAlignment="1">
      <alignment horizontal="right" vertical="center" wrapText="1"/>
    </xf>
    <xf numFmtId="2" fontId="0" fillId="7" borderId="7" xfId="0" applyNumberFormat="1" applyFill="1" applyBorder="1" applyAlignment="1">
      <alignment horizontal="right"/>
    </xf>
    <xf numFmtId="0" fontId="13" fillId="8" borderId="25" xfId="0" applyFont="1" applyFill="1" applyBorder="1" applyAlignment="1">
      <alignment horizontal="center"/>
    </xf>
    <xf numFmtId="3" fontId="13" fillId="8" borderId="2" xfId="0" applyNumberFormat="1" applyFont="1" applyFill="1" applyBorder="1" applyAlignment="1">
      <alignment horizontal="right" vertical="center" wrapText="1"/>
    </xf>
    <xf numFmtId="3" fontId="13" fillId="8" borderId="27" xfId="0" applyNumberFormat="1" applyFont="1" applyFill="1" applyBorder="1" applyAlignment="1">
      <alignment horizontal="right" vertical="center" wrapText="1"/>
    </xf>
    <xf numFmtId="2" fontId="13" fillId="8" borderId="3" xfId="0" applyNumberFormat="1" applyFont="1" applyFill="1" applyBorder="1" applyAlignment="1">
      <alignment horizontal="right"/>
    </xf>
    <xf numFmtId="0" fontId="15" fillId="0" borderId="0" xfId="0" applyFont="1" applyFill="1"/>
    <xf numFmtId="0" fontId="15" fillId="0" borderId="0" xfId="0" applyFont="1"/>
    <xf numFmtId="164" fontId="3" fillId="4" borderId="2" xfId="2" applyNumberFormat="1" applyFont="1" applyFill="1" applyBorder="1"/>
    <xf numFmtId="2" fontId="0" fillId="0" borderId="0" xfId="0" applyNumberFormat="1"/>
    <xf numFmtId="164" fontId="0" fillId="0" borderId="0" xfId="0" applyNumberFormat="1"/>
    <xf numFmtId="9" fontId="0" fillId="0" borderId="0" xfId="3" applyFont="1"/>
    <xf numFmtId="0" fontId="3" fillId="2" borderId="9" xfId="2" applyFont="1" applyFill="1" applyBorder="1" applyAlignment="1">
      <alignment horizontal="center"/>
    </xf>
    <xf numFmtId="0" fontId="4" fillId="2" borderId="10" xfId="2" applyFill="1" applyBorder="1" applyAlignment="1">
      <alignment horizontal="center"/>
    </xf>
    <xf numFmtId="0" fontId="4" fillId="2" borderId="11" xfId="2" applyFill="1" applyBorder="1" applyAlignment="1">
      <alignment horizontal="center"/>
    </xf>
    <xf numFmtId="0" fontId="11" fillId="3" borderId="22" xfId="1" applyFont="1" applyFill="1" applyBorder="1" applyAlignment="1">
      <alignment horizontal="center" vertical="center" wrapText="1" shrinkToFit="1"/>
    </xf>
    <xf numFmtId="0" fontId="11" fillId="3" borderId="24" xfId="1" applyFont="1" applyFill="1" applyBorder="1" applyAlignment="1">
      <alignment horizontal="center" vertical="center" wrapText="1" shrinkToFit="1"/>
    </xf>
  </cellXfs>
  <cellStyles count="4">
    <cellStyle name="Normální" xfId="0" builtinId="0"/>
    <cellStyle name="Normální 2 3" xfId="2"/>
    <cellStyle name="Normální 3" xfId="1"/>
    <cellStyle name="Procenta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/>
              <a:t>Spotřeba tepla v TV [GJ]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Ref>
              <c:f>Teplo!#REF!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Teplo!#REF!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Teplo!#REF!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FAC-439A-8730-ACB2CE9AA02B}"/>
            </c:ext>
          </c:extLst>
        </c:ser>
        <c:ser>
          <c:idx val="1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'G:\Projects\ECZ15079_TA_Pardubicky_kraj_VR_EPC\Data\Objekty\16_Nemocnice n. p. Moravská Třebová\Spotřeby\[Spotřeby_2014_Nemocnice MTřebová.xls]EE'!#ODKAZ!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'G:\Projects\ECZ15079_TA_Pardubicky_kraj_VR_EPC\Data\Objekty\16_Nemocnice n. p. Moravská Třebová\Spotřeby\[Spotřeby_2014_Nemocnice MTřebová.xls]EE'!#ODKAZ!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FFAC-439A-8730-ACB2CE9AA02B}"/>
            </c:ext>
          </c:extLst>
        </c:ser>
        <c:ser>
          <c:idx val="2"/>
          <c:order val="2"/>
          <c:spPr>
            <a:ln w="25400">
              <a:solidFill>
                <a:srgbClr val="00FF00"/>
              </a:solidFill>
              <a:prstDash val="solid"/>
            </a:ln>
          </c:spPr>
          <c:marker>
            <c:symbol val="none"/>
          </c:marker>
          <c:val>
            <c:numRef>
              <c:f>'G:\Projects\ECZ15079_TA_Pardubicky_kraj_VR_EPC\Data\Objekty\16_Nemocnice n. p. Moravská Třebová\Spotřeby\[Spotřeby_2014_Nemocnice MTřebová.xls]EE'!#ODKAZ!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'G:\Projects\ECZ15079_TA_Pardubicky_kraj_VR_EPC\Data\Objekty\16_Nemocnice n. p. Moravská Třebová\Spotřeby\[Spotřeby_2014_Nemocnice MTřebová.xls]EE'!#ODKAZ!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FFAC-439A-8730-ACB2CE9AA0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530240"/>
        <c:axId val="139531008"/>
      </c:lineChart>
      <c:catAx>
        <c:axId val="139530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953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531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Teplo [GJ]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9530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17</xdr:row>
      <xdr:rowOff>0</xdr:rowOff>
    </xdr:from>
    <xdr:to>
      <xdr:col>6</xdr:col>
      <xdr:colOff>0</xdr:colOff>
      <xdr:row>17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0"/>
  <sheetViews>
    <sheetView topLeftCell="A13" zoomScale="70" zoomScaleNormal="70" workbookViewId="0">
      <selection activeCell="M30" sqref="M30"/>
    </sheetView>
  </sheetViews>
  <sheetFormatPr defaultRowHeight="15" x14ac:dyDescent="0.25"/>
  <cols>
    <col min="2" max="3" width="13.42578125" customWidth="1"/>
    <col min="4" max="4" width="11.85546875" customWidth="1"/>
    <col min="5" max="5" width="10.7109375" customWidth="1"/>
    <col min="6" max="6" width="15.7109375" customWidth="1"/>
    <col min="7" max="7" width="15" customWidth="1"/>
    <col min="8" max="8" width="15.42578125" customWidth="1"/>
  </cols>
  <sheetData>
    <row r="2" spans="1:8" ht="15.75" thickBot="1" x14ac:dyDescent="0.3">
      <c r="A2" s="43" t="s">
        <v>36</v>
      </c>
      <c r="B2" s="44"/>
      <c r="C2" s="45"/>
      <c r="D2" s="44" t="s">
        <v>50</v>
      </c>
      <c r="E2" s="61" t="s">
        <v>53</v>
      </c>
      <c r="F2" s="45"/>
      <c r="G2" s="45"/>
      <c r="H2" s="45"/>
    </row>
    <row r="3" spans="1:8" ht="39" thickBot="1" x14ac:dyDescent="0.3">
      <c r="A3" s="46" t="s">
        <v>29</v>
      </c>
      <c r="B3" s="46" t="s">
        <v>51</v>
      </c>
      <c r="C3" s="47" t="s">
        <v>30</v>
      </c>
      <c r="D3" s="47" t="s">
        <v>31</v>
      </c>
      <c r="E3" s="47" t="s">
        <v>32</v>
      </c>
      <c r="F3" s="48" t="s">
        <v>33</v>
      </c>
      <c r="G3" s="48" t="s">
        <v>34</v>
      </c>
      <c r="H3" s="49" t="s">
        <v>35</v>
      </c>
    </row>
    <row r="4" spans="1:8" x14ac:dyDescent="0.25">
      <c r="A4" s="50" t="s">
        <v>0</v>
      </c>
      <c r="B4" s="51" t="s">
        <v>52</v>
      </c>
      <c r="C4" s="52">
        <v>19088</v>
      </c>
      <c r="D4" s="52"/>
      <c r="E4" s="53">
        <f t="shared" ref="E4:E15" si="0">C4+D4</f>
        <v>19088</v>
      </c>
      <c r="F4" s="54">
        <v>73216.25</v>
      </c>
      <c r="G4" s="55">
        <f>F4*1.21</f>
        <v>88591.662499999991</v>
      </c>
      <c r="H4" s="56">
        <f t="shared" ref="H4:H16" si="1">G4/(C4+D4)</f>
        <v>4.6412228887259008</v>
      </c>
    </row>
    <row r="5" spans="1:8" x14ac:dyDescent="0.25">
      <c r="A5" s="50" t="s">
        <v>1</v>
      </c>
      <c r="B5" s="51" t="s">
        <v>52</v>
      </c>
      <c r="C5" s="52">
        <v>16347</v>
      </c>
      <c r="D5" s="52"/>
      <c r="E5" s="53">
        <f t="shared" si="0"/>
        <v>16347</v>
      </c>
      <c r="F5" s="54">
        <v>63196.18</v>
      </c>
      <c r="G5" s="55">
        <f t="shared" ref="G5:G15" si="2">F5*1.21</f>
        <v>76467.377800000002</v>
      </c>
      <c r="H5" s="56">
        <f t="shared" si="1"/>
        <v>4.6777621459595036</v>
      </c>
    </row>
    <row r="6" spans="1:8" x14ac:dyDescent="0.25">
      <c r="A6" s="50" t="s">
        <v>2</v>
      </c>
      <c r="B6" s="51" t="s">
        <v>52</v>
      </c>
      <c r="C6" s="52">
        <v>17302</v>
      </c>
      <c r="D6" s="52"/>
      <c r="E6" s="53">
        <f t="shared" si="0"/>
        <v>17302</v>
      </c>
      <c r="F6" s="54">
        <v>66833.13</v>
      </c>
      <c r="G6" s="55">
        <f t="shared" si="2"/>
        <v>80868.087299999999</v>
      </c>
      <c r="H6" s="56">
        <f t="shared" si="1"/>
        <v>4.673915576233961</v>
      </c>
    </row>
    <row r="7" spans="1:8" x14ac:dyDescent="0.25">
      <c r="A7" s="50" t="s">
        <v>3</v>
      </c>
      <c r="B7" s="51" t="s">
        <v>52</v>
      </c>
      <c r="C7" s="52">
        <v>17520</v>
      </c>
      <c r="D7" s="52"/>
      <c r="E7" s="53">
        <f t="shared" si="0"/>
        <v>17520</v>
      </c>
      <c r="F7" s="54">
        <v>65881.039999999994</v>
      </c>
      <c r="G7" s="55">
        <f t="shared" si="2"/>
        <v>79716.058399999994</v>
      </c>
      <c r="H7" s="56">
        <f t="shared" si="1"/>
        <v>4.5500033333333327</v>
      </c>
    </row>
    <row r="8" spans="1:8" x14ac:dyDescent="0.25">
      <c r="A8" s="50" t="s">
        <v>4</v>
      </c>
      <c r="B8" s="51" t="s">
        <v>52</v>
      </c>
      <c r="C8" s="52">
        <v>17905</v>
      </c>
      <c r="D8" s="52"/>
      <c r="E8" s="53">
        <f t="shared" si="0"/>
        <v>17905</v>
      </c>
      <c r="F8" s="54">
        <v>69129.56</v>
      </c>
      <c r="G8" s="55">
        <f t="shared" si="2"/>
        <v>83646.767599999992</v>
      </c>
      <c r="H8" s="56">
        <f t="shared" si="1"/>
        <v>4.6716988327282873</v>
      </c>
    </row>
    <row r="9" spans="1:8" x14ac:dyDescent="0.25">
      <c r="A9" s="50" t="s">
        <v>5</v>
      </c>
      <c r="B9" s="51" t="s">
        <v>52</v>
      </c>
      <c r="C9" s="52">
        <v>17136</v>
      </c>
      <c r="D9" s="52"/>
      <c r="E9" s="53">
        <f t="shared" si="0"/>
        <v>17136</v>
      </c>
      <c r="F9" s="54">
        <v>66200.94</v>
      </c>
      <c r="G9" s="55">
        <f t="shared" si="2"/>
        <v>80103.137400000007</v>
      </c>
      <c r="H9" s="56">
        <f t="shared" si="1"/>
        <v>4.6745528361344544</v>
      </c>
    </row>
    <row r="10" spans="1:8" x14ac:dyDescent="0.25">
      <c r="A10" s="50" t="s">
        <v>6</v>
      </c>
      <c r="B10" s="51" t="s">
        <v>52</v>
      </c>
      <c r="C10" s="52">
        <v>17466</v>
      </c>
      <c r="D10" s="52"/>
      <c r="E10" s="53">
        <f t="shared" si="0"/>
        <v>17466</v>
      </c>
      <c r="F10" s="54">
        <v>67434.84</v>
      </c>
      <c r="G10" s="55">
        <f t="shared" si="2"/>
        <v>81596.156399999993</v>
      </c>
      <c r="H10" s="56">
        <f t="shared" si="1"/>
        <v>4.6717139814496731</v>
      </c>
    </row>
    <row r="11" spans="1:8" x14ac:dyDescent="0.25">
      <c r="A11" s="50" t="s">
        <v>7</v>
      </c>
      <c r="B11" s="51" t="s">
        <v>52</v>
      </c>
      <c r="C11" s="52">
        <v>18460</v>
      </c>
      <c r="D11" s="52"/>
      <c r="E11" s="53">
        <f t="shared" si="0"/>
        <v>18460</v>
      </c>
      <c r="F11" s="54">
        <v>71135.47</v>
      </c>
      <c r="G11" s="55">
        <f t="shared" si="2"/>
        <v>86073.918699999995</v>
      </c>
      <c r="H11" s="56">
        <f t="shared" si="1"/>
        <v>4.6627258234019502</v>
      </c>
    </row>
    <row r="12" spans="1:8" x14ac:dyDescent="0.25">
      <c r="A12" s="50" t="s">
        <v>8</v>
      </c>
      <c r="B12" s="51" t="s">
        <v>52</v>
      </c>
      <c r="C12" s="52">
        <v>16694</v>
      </c>
      <c r="D12" s="52"/>
      <c r="E12" s="53">
        <f t="shared" si="0"/>
        <v>16694</v>
      </c>
      <c r="F12" s="54">
        <v>64517.66</v>
      </c>
      <c r="G12" s="55">
        <f t="shared" si="2"/>
        <v>78066.368600000002</v>
      </c>
      <c r="H12" s="56">
        <f t="shared" si="1"/>
        <v>4.6763129627411049</v>
      </c>
    </row>
    <row r="13" spans="1:8" x14ac:dyDescent="0.25">
      <c r="A13" s="50" t="s">
        <v>9</v>
      </c>
      <c r="B13" s="51" t="s">
        <v>52</v>
      </c>
      <c r="C13" s="52">
        <v>18667</v>
      </c>
      <c r="D13" s="52"/>
      <c r="E13" s="53">
        <f t="shared" si="0"/>
        <v>18667</v>
      </c>
      <c r="F13" s="54">
        <v>71821.34</v>
      </c>
      <c r="G13" s="55">
        <f t="shared" si="2"/>
        <v>86903.821399999986</v>
      </c>
      <c r="H13" s="56">
        <f t="shared" si="1"/>
        <v>4.655478727165586</v>
      </c>
    </row>
    <row r="14" spans="1:8" x14ac:dyDescent="0.25">
      <c r="A14" s="50" t="s">
        <v>10</v>
      </c>
      <c r="B14" s="51" t="s">
        <v>52</v>
      </c>
      <c r="C14" s="52">
        <v>18231</v>
      </c>
      <c r="D14" s="52"/>
      <c r="E14" s="53">
        <f t="shared" si="0"/>
        <v>18231</v>
      </c>
      <c r="F14" s="54">
        <v>70371.070000000007</v>
      </c>
      <c r="G14" s="55">
        <f t="shared" si="2"/>
        <v>85148.99470000001</v>
      </c>
      <c r="H14" s="56">
        <f t="shared" si="1"/>
        <v>4.6705608414239483</v>
      </c>
    </row>
    <row r="15" spans="1:8" ht="15.75" thickBot="1" x14ac:dyDescent="0.3">
      <c r="A15" s="50" t="s">
        <v>11</v>
      </c>
      <c r="B15" s="51" t="s">
        <v>52</v>
      </c>
      <c r="C15" s="52">
        <v>17888</v>
      </c>
      <c r="D15" s="52"/>
      <c r="E15" s="53">
        <f t="shared" si="0"/>
        <v>17888</v>
      </c>
      <c r="F15" s="54">
        <v>69064.81</v>
      </c>
      <c r="G15" s="55">
        <f t="shared" si="2"/>
        <v>83568.420099999988</v>
      </c>
      <c r="H15" s="56">
        <f t="shared" si="1"/>
        <v>4.6717587265205722</v>
      </c>
    </row>
    <row r="16" spans="1:8" thickBot="1" x14ac:dyDescent="0.4">
      <c r="A16" s="57"/>
      <c r="B16" s="57"/>
      <c r="C16" s="58">
        <f>SUBTOTAL(9,C4:C15)</f>
        <v>212704</v>
      </c>
      <c r="D16" s="58">
        <f>SUBTOTAL(9,D4:D15)</f>
        <v>0</v>
      </c>
      <c r="E16" s="58">
        <f>C16+D16</f>
        <v>212704</v>
      </c>
      <c r="F16" s="59">
        <f>SUBTOTAL(9,F4:F15)</f>
        <v>818802.29</v>
      </c>
      <c r="G16" s="59">
        <f>SUBTOTAL(9,G4:G15)</f>
        <v>990750.77090000012</v>
      </c>
      <c r="H16" s="60">
        <f t="shared" si="1"/>
        <v>4.6578849993418086</v>
      </c>
    </row>
    <row r="19" spans="1:8" ht="15.75" thickBot="1" x14ac:dyDescent="0.3">
      <c r="A19" s="43" t="s">
        <v>37</v>
      </c>
      <c r="B19" s="44"/>
      <c r="C19" s="45"/>
      <c r="D19" s="44" t="s">
        <v>50</v>
      </c>
      <c r="E19" s="61" t="s">
        <v>53</v>
      </c>
      <c r="F19" s="45"/>
      <c r="G19" s="45"/>
      <c r="H19" s="45"/>
    </row>
    <row r="20" spans="1:8" ht="39" thickBot="1" x14ac:dyDescent="0.3">
      <c r="A20" s="46" t="s">
        <v>29</v>
      </c>
      <c r="B20" s="46" t="s">
        <v>51</v>
      </c>
      <c r="C20" s="47" t="s">
        <v>30</v>
      </c>
      <c r="D20" s="47" t="s">
        <v>31</v>
      </c>
      <c r="E20" s="47" t="s">
        <v>32</v>
      </c>
      <c r="F20" s="48" t="s">
        <v>33</v>
      </c>
      <c r="G20" s="48" t="s">
        <v>34</v>
      </c>
      <c r="H20" s="49" t="s">
        <v>35</v>
      </c>
    </row>
    <row r="21" spans="1:8" x14ac:dyDescent="0.25">
      <c r="A21" s="50" t="s">
        <v>0</v>
      </c>
      <c r="B21" s="51" t="s">
        <v>52</v>
      </c>
      <c r="C21" s="52">
        <v>18122</v>
      </c>
      <c r="D21" s="52"/>
      <c r="E21" s="53">
        <f t="shared" ref="E21:E32" si="3">C21+D21</f>
        <v>18122</v>
      </c>
      <c r="F21" s="54">
        <v>79661.539999999994</v>
      </c>
      <c r="G21" s="55">
        <f>F21*1.21</f>
        <v>96390.463399999993</v>
      </c>
      <c r="H21" s="56">
        <f t="shared" ref="H21:H33" si="4">G21/(C21+D21)</f>
        <v>5.3189749144686012</v>
      </c>
    </row>
    <row r="22" spans="1:8" x14ac:dyDescent="0.25">
      <c r="A22" s="50" t="s">
        <v>1</v>
      </c>
      <c r="B22" s="51" t="s">
        <v>52</v>
      </c>
      <c r="C22" s="52">
        <v>16224</v>
      </c>
      <c r="D22" s="52"/>
      <c r="E22" s="53">
        <f t="shared" si="3"/>
        <v>16224</v>
      </c>
      <c r="F22" s="54">
        <v>72171.42</v>
      </c>
      <c r="G22" s="55">
        <f t="shared" ref="G22:G32" si="5">F22*1.21</f>
        <v>87327.4182</v>
      </c>
      <c r="H22" s="56">
        <f t="shared" si="4"/>
        <v>5.3826071375739648</v>
      </c>
    </row>
    <row r="23" spans="1:8" x14ac:dyDescent="0.25">
      <c r="A23" s="50" t="s">
        <v>2</v>
      </c>
      <c r="B23" s="51" t="s">
        <v>52</v>
      </c>
      <c r="C23" s="52">
        <v>17718</v>
      </c>
      <c r="D23" s="52"/>
      <c r="E23" s="53">
        <f t="shared" si="3"/>
        <v>17718</v>
      </c>
      <c r="F23" s="54">
        <v>78089.600000000006</v>
      </c>
      <c r="G23" s="55">
        <f t="shared" si="5"/>
        <v>94488.415999999997</v>
      </c>
      <c r="H23" s="56">
        <f t="shared" si="4"/>
        <v>5.3329052940512476</v>
      </c>
    </row>
    <row r="24" spans="1:8" x14ac:dyDescent="0.25">
      <c r="A24" s="50" t="s">
        <v>3</v>
      </c>
      <c r="B24" s="51" t="s">
        <v>52</v>
      </c>
      <c r="C24" s="52">
        <v>16892</v>
      </c>
      <c r="D24" s="52"/>
      <c r="E24" s="53">
        <f t="shared" si="3"/>
        <v>16892</v>
      </c>
      <c r="F24" s="54">
        <v>74875.679999999993</v>
      </c>
      <c r="G24" s="55">
        <f t="shared" si="5"/>
        <v>90599.572799999994</v>
      </c>
      <c r="H24" s="56">
        <f t="shared" si="4"/>
        <v>5.3634603836135444</v>
      </c>
    </row>
    <row r="25" spans="1:8" x14ac:dyDescent="0.25">
      <c r="A25" s="50" t="s">
        <v>4</v>
      </c>
      <c r="B25" s="51" t="s">
        <v>52</v>
      </c>
      <c r="C25" s="52">
        <v>17229</v>
      </c>
      <c r="D25" s="52"/>
      <c r="E25" s="53">
        <f t="shared" si="3"/>
        <v>17229</v>
      </c>
      <c r="F25" s="54">
        <v>76186.929999999993</v>
      </c>
      <c r="G25" s="55">
        <f t="shared" si="5"/>
        <v>92186.185299999983</v>
      </c>
      <c r="H25" s="56">
        <f t="shared" si="4"/>
        <v>5.3506405072842291</v>
      </c>
    </row>
    <row r="26" spans="1:8" x14ac:dyDescent="0.25">
      <c r="A26" s="50" t="s">
        <v>5</v>
      </c>
      <c r="B26" s="51" t="s">
        <v>52</v>
      </c>
      <c r="C26" s="52">
        <v>16123</v>
      </c>
      <c r="D26" s="52"/>
      <c r="E26" s="53">
        <f t="shared" si="3"/>
        <v>16123</v>
      </c>
      <c r="F26" s="54">
        <v>71728</v>
      </c>
      <c r="G26" s="55">
        <f t="shared" si="5"/>
        <v>86790.88</v>
      </c>
      <c r="H26" s="56">
        <f t="shared" si="4"/>
        <v>5.383047819884637</v>
      </c>
    </row>
    <row r="27" spans="1:8" x14ac:dyDescent="0.25">
      <c r="A27" s="50" t="s">
        <v>6</v>
      </c>
      <c r="B27" s="51" t="s">
        <v>52</v>
      </c>
      <c r="C27" s="52">
        <v>16723</v>
      </c>
      <c r="D27" s="52"/>
      <c r="E27" s="53">
        <f t="shared" si="3"/>
        <v>16723</v>
      </c>
      <c r="F27" s="54">
        <v>74218.13</v>
      </c>
      <c r="G27" s="55">
        <f t="shared" si="5"/>
        <v>89803.937300000005</v>
      </c>
      <c r="H27" s="56">
        <f t="shared" si="4"/>
        <v>5.3700853495186269</v>
      </c>
    </row>
    <row r="28" spans="1:8" x14ac:dyDescent="0.25">
      <c r="A28" s="50" t="s">
        <v>7</v>
      </c>
      <c r="B28" s="51" t="s">
        <v>52</v>
      </c>
      <c r="C28" s="52">
        <v>16823</v>
      </c>
      <c r="D28" s="52"/>
      <c r="E28" s="53">
        <f t="shared" si="3"/>
        <v>16823</v>
      </c>
      <c r="F28" s="54">
        <v>74607.210000000006</v>
      </c>
      <c r="G28" s="55">
        <f t="shared" si="5"/>
        <v>90274.724100000007</v>
      </c>
      <c r="H28" s="56">
        <f t="shared" si="4"/>
        <v>5.3661489686738397</v>
      </c>
    </row>
    <row r="29" spans="1:8" x14ac:dyDescent="0.25">
      <c r="A29" s="50" t="s">
        <v>8</v>
      </c>
      <c r="B29" s="51" t="s">
        <v>52</v>
      </c>
      <c r="C29" s="52">
        <v>16057</v>
      </c>
      <c r="D29" s="52"/>
      <c r="E29" s="53">
        <f t="shared" si="3"/>
        <v>16057</v>
      </c>
      <c r="F29" s="54">
        <v>71438.97</v>
      </c>
      <c r="G29" s="55">
        <f t="shared" si="5"/>
        <v>86441.153699999995</v>
      </c>
      <c r="H29" s="56">
        <f t="shared" si="4"/>
        <v>5.3833937659587718</v>
      </c>
    </row>
    <row r="30" spans="1:8" x14ac:dyDescent="0.25">
      <c r="A30" s="50" t="s">
        <v>9</v>
      </c>
      <c r="B30" s="51" t="s">
        <v>52</v>
      </c>
      <c r="C30" s="52">
        <v>17340</v>
      </c>
      <c r="D30" s="52"/>
      <c r="E30" s="53">
        <f t="shared" si="3"/>
        <v>17340</v>
      </c>
      <c r="F30" s="54">
        <v>76618.820000000007</v>
      </c>
      <c r="G30" s="55">
        <f t="shared" si="5"/>
        <v>92708.772200000007</v>
      </c>
      <c r="H30" s="56">
        <f t="shared" si="4"/>
        <v>5.3465266551326414</v>
      </c>
    </row>
    <row r="31" spans="1:8" x14ac:dyDescent="0.25">
      <c r="A31" s="50" t="s">
        <v>10</v>
      </c>
      <c r="B31" s="51" t="s">
        <v>52</v>
      </c>
      <c r="C31" s="52">
        <v>16612</v>
      </c>
      <c r="D31" s="52"/>
      <c r="E31" s="53">
        <f t="shared" si="3"/>
        <v>16612</v>
      </c>
      <c r="F31" s="54">
        <v>73786.23</v>
      </c>
      <c r="G31" s="55">
        <f t="shared" si="5"/>
        <v>89281.338299999989</v>
      </c>
      <c r="H31" s="56">
        <f t="shared" si="4"/>
        <v>5.3745086864916924</v>
      </c>
    </row>
    <row r="32" spans="1:8" ht="15.75" thickBot="1" x14ac:dyDescent="0.3">
      <c r="A32" s="50" t="s">
        <v>11</v>
      </c>
      <c r="B32" s="51" t="s">
        <v>52</v>
      </c>
      <c r="C32" s="52">
        <v>17732</v>
      </c>
      <c r="D32" s="52"/>
      <c r="E32" s="53">
        <f t="shared" si="3"/>
        <v>17732</v>
      </c>
      <c r="F32" s="54">
        <v>78144.08</v>
      </c>
      <c r="G32" s="55">
        <f t="shared" si="5"/>
        <v>94554.336800000005</v>
      </c>
      <c r="H32" s="56">
        <f t="shared" si="4"/>
        <v>5.3324124069478911</v>
      </c>
    </row>
    <row r="33" spans="1:8" thickBot="1" x14ac:dyDescent="0.4">
      <c r="A33" s="57"/>
      <c r="B33" s="57"/>
      <c r="C33" s="58">
        <f>SUBTOTAL(9,C21:C32)</f>
        <v>203595</v>
      </c>
      <c r="D33" s="58">
        <f>SUBTOTAL(9,D21:D32)</f>
        <v>0</v>
      </c>
      <c r="E33" s="58">
        <f>C33+D33</f>
        <v>203595</v>
      </c>
      <c r="F33" s="58">
        <f>SUBTOTAL(9,F21:F32)</f>
        <v>901526.61</v>
      </c>
      <c r="G33" s="59">
        <f>SUBTOTAL(9,G21:G32)</f>
        <v>1090847.1980999999</v>
      </c>
      <c r="H33" s="60">
        <f t="shared" si="4"/>
        <v>5.3579272482133646</v>
      </c>
    </row>
    <row r="36" spans="1:8" ht="15.75" thickBot="1" x14ac:dyDescent="0.3">
      <c r="A36" s="43" t="s">
        <v>47</v>
      </c>
      <c r="B36" s="44"/>
      <c r="C36" s="45"/>
      <c r="D36" s="44" t="s">
        <v>50</v>
      </c>
      <c r="E36" s="61" t="s">
        <v>53</v>
      </c>
      <c r="F36" s="45"/>
      <c r="G36" s="45"/>
      <c r="H36" s="45"/>
    </row>
    <row r="37" spans="1:8" ht="39" thickBot="1" x14ac:dyDescent="0.3">
      <c r="A37" s="46" t="s">
        <v>29</v>
      </c>
      <c r="B37" s="46" t="s">
        <v>51</v>
      </c>
      <c r="C37" s="47" t="s">
        <v>30</v>
      </c>
      <c r="D37" s="47" t="s">
        <v>31</v>
      </c>
      <c r="E37" s="47" t="s">
        <v>32</v>
      </c>
      <c r="F37" s="48" t="s">
        <v>33</v>
      </c>
      <c r="G37" s="48" t="s">
        <v>34</v>
      </c>
      <c r="H37" s="49" t="s">
        <v>35</v>
      </c>
    </row>
    <row r="38" spans="1:8" x14ac:dyDescent="0.25">
      <c r="A38" s="50" t="s">
        <v>0</v>
      </c>
      <c r="B38" s="51" t="s">
        <v>52</v>
      </c>
      <c r="C38" s="52">
        <v>18355</v>
      </c>
      <c r="D38" s="52"/>
      <c r="E38" s="53">
        <f t="shared" ref="E38:E49" si="6">C38+D38</f>
        <v>18355</v>
      </c>
      <c r="F38" s="54">
        <v>80957.03</v>
      </c>
      <c r="G38" s="55">
        <f>F38*1.21</f>
        <v>97958.006299999994</v>
      </c>
      <c r="H38" s="56">
        <f t="shared" ref="H38:H50" si="7">G38/(C38+D38)</f>
        <v>5.3368567856169982</v>
      </c>
    </row>
    <row r="39" spans="1:8" x14ac:dyDescent="0.25">
      <c r="A39" s="50" t="s">
        <v>1</v>
      </c>
      <c r="B39" s="51" t="s">
        <v>52</v>
      </c>
      <c r="C39" s="52">
        <v>16867</v>
      </c>
      <c r="D39" s="52"/>
      <c r="E39" s="53">
        <f t="shared" si="6"/>
        <v>16867</v>
      </c>
      <c r="F39" s="54">
        <v>75121.490000000005</v>
      </c>
      <c r="G39" s="55">
        <f t="shared" ref="G39:G49" si="8">F39*1.21</f>
        <v>90897.002900000007</v>
      </c>
      <c r="H39" s="56">
        <f t="shared" si="7"/>
        <v>5.3890438667220018</v>
      </c>
    </row>
    <row r="40" spans="1:8" x14ac:dyDescent="0.25">
      <c r="A40" s="50" t="s">
        <v>2</v>
      </c>
      <c r="B40" s="51" t="s">
        <v>52</v>
      </c>
      <c r="C40" s="52">
        <v>17304</v>
      </c>
      <c r="D40" s="52"/>
      <c r="E40" s="53">
        <f t="shared" si="6"/>
        <v>17304</v>
      </c>
      <c r="F40" s="54">
        <v>76835.53</v>
      </c>
      <c r="G40" s="55">
        <f t="shared" si="8"/>
        <v>92970.991299999994</v>
      </c>
      <c r="H40" s="56">
        <f t="shared" si="7"/>
        <v>5.3728034731853906</v>
      </c>
    </row>
    <row r="41" spans="1:8" x14ac:dyDescent="0.25">
      <c r="A41" s="50" t="s">
        <v>3</v>
      </c>
      <c r="B41" s="51" t="s">
        <v>52</v>
      </c>
      <c r="C41" s="52">
        <v>15755</v>
      </c>
      <c r="D41" s="52"/>
      <c r="E41" s="53">
        <f t="shared" si="6"/>
        <v>15755</v>
      </c>
      <c r="F41" s="54">
        <v>70597.52</v>
      </c>
      <c r="G41" s="55">
        <f t="shared" si="8"/>
        <v>85422.999200000006</v>
      </c>
      <c r="H41" s="56">
        <f t="shared" si="7"/>
        <v>5.4219612313551258</v>
      </c>
    </row>
    <row r="42" spans="1:8" x14ac:dyDescent="0.25">
      <c r="A42" s="50" t="s">
        <v>4</v>
      </c>
      <c r="B42" s="51" t="s">
        <v>52</v>
      </c>
      <c r="C42" s="52">
        <v>15910</v>
      </c>
      <c r="D42" s="52"/>
      <c r="E42" s="53">
        <f t="shared" si="6"/>
        <v>15910</v>
      </c>
      <c r="F42" s="54">
        <v>71281.820000000007</v>
      </c>
      <c r="G42" s="55">
        <f t="shared" si="8"/>
        <v>86251.002200000003</v>
      </c>
      <c r="H42" s="56">
        <f t="shared" si="7"/>
        <v>5.4211817850408552</v>
      </c>
    </row>
    <row r="43" spans="1:8" x14ac:dyDescent="0.25">
      <c r="A43" s="50" t="s">
        <v>5</v>
      </c>
      <c r="B43" s="51" t="s">
        <v>52</v>
      </c>
      <c r="C43" s="52">
        <v>16353</v>
      </c>
      <c r="D43" s="52"/>
      <c r="E43" s="53">
        <f t="shared" si="6"/>
        <v>16353</v>
      </c>
      <c r="F43" s="54">
        <v>73101.649999999994</v>
      </c>
      <c r="G43" s="55">
        <f t="shared" si="8"/>
        <v>88452.996499999994</v>
      </c>
      <c r="H43" s="56">
        <f t="shared" si="7"/>
        <v>5.4089767320980853</v>
      </c>
    </row>
    <row r="44" spans="1:8" x14ac:dyDescent="0.25">
      <c r="A44" s="50" t="s">
        <v>6</v>
      </c>
      <c r="B44" s="51" t="s">
        <v>52</v>
      </c>
      <c r="C44" s="52">
        <v>16714</v>
      </c>
      <c r="D44" s="52"/>
      <c r="E44" s="53">
        <f t="shared" si="6"/>
        <v>16714</v>
      </c>
      <c r="F44" s="54">
        <v>74521.490000000005</v>
      </c>
      <c r="G44" s="55">
        <f t="shared" si="8"/>
        <v>90171.002900000007</v>
      </c>
      <c r="H44" s="56">
        <f t="shared" si="7"/>
        <v>5.3949385485221972</v>
      </c>
    </row>
    <row r="45" spans="1:8" x14ac:dyDescent="0.25">
      <c r="A45" s="50" t="s">
        <v>7</v>
      </c>
      <c r="B45" s="51" t="s">
        <v>52</v>
      </c>
      <c r="C45" s="52">
        <v>16794</v>
      </c>
      <c r="D45" s="52"/>
      <c r="E45" s="53">
        <f t="shared" si="6"/>
        <v>16794</v>
      </c>
      <c r="F45" s="54">
        <v>74835.53</v>
      </c>
      <c r="G45" s="55">
        <f t="shared" si="8"/>
        <v>90550.991299999994</v>
      </c>
      <c r="H45" s="56">
        <f t="shared" si="7"/>
        <v>5.3918656246278429</v>
      </c>
    </row>
    <row r="46" spans="1:8" x14ac:dyDescent="0.25">
      <c r="A46" s="50" t="s">
        <v>8</v>
      </c>
      <c r="B46" s="51" t="s">
        <v>52</v>
      </c>
      <c r="C46" s="52">
        <v>15906</v>
      </c>
      <c r="D46" s="52"/>
      <c r="E46" s="53">
        <f t="shared" si="6"/>
        <v>15906</v>
      </c>
      <c r="F46" s="54">
        <v>71264.47</v>
      </c>
      <c r="G46" s="55">
        <f t="shared" si="8"/>
        <v>86230.008700000006</v>
      </c>
      <c r="H46" s="56">
        <f t="shared" si="7"/>
        <v>5.4212252420470266</v>
      </c>
    </row>
    <row r="47" spans="1:8" x14ac:dyDescent="0.25">
      <c r="A47" s="50" t="s">
        <v>9</v>
      </c>
      <c r="B47" s="51" t="s">
        <v>52</v>
      </c>
      <c r="C47" s="52">
        <v>16529</v>
      </c>
      <c r="D47" s="52"/>
      <c r="E47" s="53">
        <f t="shared" si="6"/>
        <v>16529</v>
      </c>
      <c r="F47" s="54">
        <v>73795.86</v>
      </c>
      <c r="G47" s="55">
        <f t="shared" si="8"/>
        <v>89292.990600000005</v>
      </c>
      <c r="H47" s="56">
        <f t="shared" si="7"/>
        <v>5.4022016213927042</v>
      </c>
    </row>
    <row r="48" spans="1:8" x14ac:dyDescent="0.25">
      <c r="A48" s="50" t="s">
        <v>10</v>
      </c>
      <c r="B48" s="51" t="s">
        <v>52</v>
      </c>
      <c r="C48" s="52">
        <v>15424</v>
      </c>
      <c r="D48" s="52"/>
      <c r="E48" s="53">
        <f t="shared" si="6"/>
        <v>15424</v>
      </c>
      <c r="F48" s="54">
        <v>69135.53</v>
      </c>
      <c r="G48" s="55">
        <f t="shared" si="8"/>
        <v>83653.991299999994</v>
      </c>
      <c r="H48" s="56">
        <f t="shared" si="7"/>
        <v>5.4236249546161819</v>
      </c>
    </row>
    <row r="49" spans="1:8" ht="15.75" thickBot="1" x14ac:dyDescent="0.3">
      <c r="A49" s="50" t="s">
        <v>11</v>
      </c>
      <c r="B49" s="51" t="s">
        <v>52</v>
      </c>
      <c r="C49" s="52">
        <v>17238</v>
      </c>
      <c r="D49" s="52"/>
      <c r="E49" s="53">
        <f t="shared" si="6"/>
        <v>17238</v>
      </c>
      <c r="F49" s="54">
        <v>76576.850000000006</v>
      </c>
      <c r="G49" s="55">
        <f t="shared" si="8"/>
        <v>92657.988500000007</v>
      </c>
      <c r="H49" s="56">
        <f t="shared" si="7"/>
        <v>5.3752168755075997</v>
      </c>
    </row>
    <row r="50" spans="1:8" thickBot="1" x14ac:dyDescent="0.4">
      <c r="A50" s="57"/>
      <c r="B50" s="57"/>
      <c r="C50" s="58">
        <f>SUBTOTAL(9,C38:C49)</f>
        <v>199149</v>
      </c>
      <c r="D50" s="58">
        <f>SUBTOTAL(9,D38:D49)</f>
        <v>0</v>
      </c>
      <c r="E50" s="58">
        <f>C50+D50</f>
        <v>199149</v>
      </c>
      <c r="F50" s="58">
        <f>SUBTOTAL(9,F38:F49)</f>
        <v>888024.77</v>
      </c>
      <c r="G50" s="59">
        <f>SUBTOTAL(9,G38:G49)</f>
        <v>1074509.9716999999</v>
      </c>
      <c r="H50" s="60">
        <f t="shared" si="7"/>
        <v>5.3955077439505086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6"/>
  <sheetViews>
    <sheetView tabSelected="1" topLeftCell="A20" workbookViewId="0">
      <selection activeCell="H44" sqref="H44"/>
    </sheetView>
  </sheetViews>
  <sheetFormatPr defaultRowHeight="15" x14ac:dyDescent="0.25"/>
  <cols>
    <col min="1" max="1" width="14.28515625" customWidth="1"/>
    <col min="2" max="2" width="12.140625" customWidth="1"/>
    <col min="3" max="6" width="19.42578125" customWidth="1"/>
  </cols>
  <sheetData>
    <row r="2" spans="1:6" ht="15.75" x14ac:dyDescent="0.25">
      <c r="A2" s="1" t="s">
        <v>44</v>
      </c>
      <c r="B2" s="2"/>
      <c r="C2" s="2"/>
      <c r="D2" s="3"/>
    </row>
    <row r="3" spans="1:6" thickBot="1" x14ac:dyDescent="0.4">
      <c r="A3" s="3"/>
      <c r="B3" s="3"/>
      <c r="C3" s="3"/>
      <c r="D3" s="3"/>
    </row>
    <row r="4" spans="1:6" ht="14.45" x14ac:dyDescent="0.35">
      <c r="A4" s="67" t="s">
        <v>43</v>
      </c>
      <c r="B4" s="68"/>
      <c r="C4" s="68"/>
      <c r="D4" s="69"/>
    </row>
    <row r="5" spans="1:6" ht="27" thickBot="1" x14ac:dyDescent="0.3">
      <c r="A5" s="4" t="s">
        <v>12</v>
      </c>
      <c r="B5" s="5" t="s">
        <v>13</v>
      </c>
      <c r="C5" s="6" t="s">
        <v>14</v>
      </c>
      <c r="D5" s="7" t="s">
        <v>15</v>
      </c>
      <c r="F5" s="8"/>
    </row>
    <row r="6" spans="1:6" ht="14.45" x14ac:dyDescent="0.35">
      <c r="A6" s="9" t="s">
        <v>0</v>
      </c>
      <c r="B6" s="10">
        <v>90.305019999999999</v>
      </c>
      <c r="C6" s="11">
        <v>74128.710000000006</v>
      </c>
      <c r="D6" s="14">
        <f t="shared" ref="D6:D16" si="0">C6*1.21</f>
        <v>89695.739100000006</v>
      </c>
    </row>
    <row r="7" spans="1:6" x14ac:dyDescent="0.25">
      <c r="A7" s="12" t="s">
        <v>1</v>
      </c>
      <c r="B7" s="13">
        <v>69.626009999999994</v>
      </c>
      <c r="C7" s="11">
        <v>59046.68</v>
      </c>
      <c r="D7" s="14">
        <f t="shared" si="0"/>
        <v>71446.482799999998</v>
      </c>
    </row>
    <row r="8" spans="1:6" x14ac:dyDescent="0.25">
      <c r="A8" s="15" t="s">
        <v>2</v>
      </c>
      <c r="B8" s="13">
        <v>62.611730000000001</v>
      </c>
      <c r="C8" s="11">
        <v>53930.879999999997</v>
      </c>
      <c r="D8" s="14">
        <f t="shared" si="0"/>
        <v>65256.364799999996</v>
      </c>
    </row>
    <row r="9" spans="1:6" ht="14.45" x14ac:dyDescent="0.35">
      <c r="A9" s="15" t="s">
        <v>3</v>
      </c>
      <c r="B9" s="13">
        <v>45.459409999999998</v>
      </c>
      <c r="C9" s="11">
        <v>41421.01</v>
      </c>
      <c r="D9" s="14">
        <f t="shared" si="0"/>
        <v>50119.422100000003</v>
      </c>
    </row>
    <row r="10" spans="1:6" x14ac:dyDescent="0.25">
      <c r="A10" s="15" t="s">
        <v>4</v>
      </c>
      <c r="B10" s="13">
        <v>41.153779999999998</v>
      </c>
      <c r="C10" s="11">
        <v>38280.75</v>
      </c>
      <c r="D10" s="14">
        <f t="shared" si="0"/>
        <v>46319.707499999997</v>
      </c>
    </row>
    <row r="11" spans="1:6" x14ac:dyDescent="0.25">
      <c r="A11" s="15" t="s">
        <v>5</v>
      </c>
      <c r="B11" s="13">
        <v>19.975480000000001</v>
      </c>
      <c r="C11" s="11">
        <v>22834.560000000001</v>
      </c>
      <c r="D11" s="14">
        <f t="shared" si="0"/>
        <v>27629.817600000002</v>
      </c>
    </row>
    <row r="12" spans="1:6" x14ac:dyDescent="0.25">
      <c r="A12" s="15" t="s">
        <v>6</v>
      </c>
      <c r="B12" s="13">
        <v>18.35455</v>
      </c>
      <c r="C12" s="11">
        <v>19486.169999999998</v>
      </c>
      <c r="D12" s="14">
        <f t="shared" si="0"/>
        <v>23578.265699999996</v>
      </c>
    </row>
    <row r="13" spans="1:6" ht="14.45" x14ac:dyDescent="0.35">
      <c r="A13" s="15" t="s">
        <v>7</v>
      </c>
      <c r="B13" s="13">
        <v>15.5869</v>
      </c>
      <c r="C13" s="11">
        <v>18007.88</v>
      </c>
      <c r="D13" s="14">
        <f t="shared" si="0"/>
        <v>21789.534800000001</v>
      </c>
    </row>
    <row r="14" spans="1:6" x14ac:dyDescent="0.25">
      <c r="A14" s="15" t="s">
        <v>8</v>
      </c>
      <c r="B14" s="13">
        <v>22.73545</v>
      </c>
      <c r="C14" s="11">
        <v>21826.14</v>
      </c>
      <c r="D14" s="14">
        <f t="shared" si="0"/>
        <v>26409.629399999998</v>
      </c>
    </row>
    <row r="15" spans="1:6" x14ac:dyDescent="0.25">
      <c r="A15" s="15" t="s">
        <v>9</v>
      </c>
      <c r="B15" s="13">
        <v>43.426490000000001</v>
      </c>
      <c r="C15" s="11">
        <v>32877.85</v>
      </c>
      <c r="D15" s="14">
        <f t="shared" si="0"/>
        <v>39782.198499999999</v>
      </c>
    </row>
    <row r="16" spans="1:6" ht="14.45" x14ac:dyDescent="0.35">
      <c r="A16" s="15" t="s">
        <v>10</v>
      </c>
      <c r="B16" s="13">
        <v>66.69547</v>
      </c>
      <c r="C16" s="11">
        <v>45306.5</v>
      </c>
      <c r="D16" s="14">
        <f t="shared" si="0"/>
        <v>54820.864999999998</v>
      </c>
    </row>
    <row r="17" spans="1:9" thickBot="1" x14ac:dyDescent="0.4">
      <c r="A17" s="16" t="s">
        <v>11</v>
      </c>
      <c r="B17" s="13">
        <v>78.244489999999999</v>
      </c>
      <c r="C17" s="11">
        <v>51475.17</v>
      </c>
      <c r="D17" s="14">
        <f>C17*1.21</f>
        <v>62284.955699999999</v>
      </c>
    </row>
    <row r="18" spans="1:9" thickBot="1" x14ac:dyDescent="0.4">
      <c r="A18" s="17" t="s">
        <v>16</v>
      </c>
      <c r="B18" s="63">
        <f>SUM(B6:B17)</f>
        <v>574.17478000000006</v>
      </c>
      <c r="C18" s="18">
        <f>SUM(C6:C17)</f>
        <v>478622.3</v>
      </c>
      <c r="D18" s="19">
        <f>SUM(D6:D17)</f>
        <v>579132.98300000001</v>
      </c>
      <c r="E18" s="20">
        <f>D18/B18</f>
        <v>1008.6353549001228</v>
      </c>
    </row>
    <row r="21" spans="1:9" ht="15.75" x14ac:dyDescent="0.25">
      <c r="A21" s="1" t="s">
        <v>45</v>
      </c>
      <c r="B21" s="2"/>
      <c r="C21" s="2"/>
      <c r="D21" s="3"/>
    </row>
    <row r="22" spans="1:9" thickBot="1" x14ac:dyDescent="0.4">
      <c r="A22" s="3"/>
      <c r="B22" s="3"/>
      <c r="C22" s="3"/>
      <c r="D22" s="3"/>
    </row>
    <row r="23" spans="1:9" ht="14.45" x14ac:dyDescent="0.35">
      <c r="A23" s="67" t="s">
        <v>43</v>
      </c>
      <c r="B23" s="68"/>
      <c r="C23" s="68"/>
      <c r="D23" s="69"/>
    </row>
    <row r="24" spans="1:9" ht="27" thickBot="1" x14ac:dyDescent="0.3">
      <c r="A24" s="4" t="s">
        <v>12</v>
      </c>
      <c r="B24" s="5" t="s">
        <v>13</v>
      </c>
      <c r="C24" s="6" t="s">
        <v>14</v>
      </c>
      <c r="D24" s="7" t="s">
        <v>15</v>
      </c>
    </row>
    <row r="25" spans="1:9" x14ac:dyDescent="0.25">
      <c r="A25" s="9" t="s">
        <v>0</v>
      </c>
      <c r="B25" s="10">
        <v>90.305019999999999</v>
      </c>
      <c r="C25" s="11">
        <v>74128.710000000006</v>
      </c>
      <c r="D25" s="14">
        <f t="shared" ref="D25:D35" si="1">C25*1.21</f>
        <v>89695.739100000006</v>
      </c>
      <c r="G25" s="64"/>
    </row>
    <row r="26" spans="1:9" x14ac:dyDescent="0.25">
      <c r="A26" s="12" t="s">
        <v>1</v>
      </c>
      <c r="B26" s="13">
        <v>69.626009999999994</v>
      </c>
      <c r="C26" s="11">
        <v>59046.68</v>
      </c>
      <c r="D26" s="14">
        <f t="shared" si="1"/>
        <v>71446.482799999998</v>
      </c>
      <c r="I26" s="66"/>
    </row>
    <row r="27" spans="1:9" x14ac:dyDescent="0.25">
      <c r="A27" s="15" t="s">
        <v>2</v>
      </c>
      <c r="B27" s="13">
        <v>62.611730000000001</v>
      </c>
      <c r="C27" s="11">
        <v>53930.879999999997</v>
      </c>
      <c r="D27" s="14">
        <f t="shared" si="1"/>
        <v>65256.364799999996</v>
      </c>
      <c r="G27" s="65"/>
      <c r="I27" s="66"/>
    </row>
    <row r="28" spans="1:9" ht="14.45" x14ac:dyDescent="0.35">
      <c r="A28" s="15" t="s">
        <v>3</v>
      </c>
      <c r="B28" s="13">
        <v>45.459409999999998</v>
      </c>
      <c r="C28" s="11">
        <v>41421.01</v>
      </c>
      <c r="D28" s="14">
        <f t="shared" si="1"/>
        <v>50119.422100000003</v>
      </c>
    </row>
    <row r="29" spans="1:9" x14ac:dyDescent="0.25">
      <c r="A29" s="15" t="s">
        <v>4</v>
      </c>
      <c r="B29" s="13">
        <v>41.153779999999998</v>
      </c>
      <c r="C29" s="11">
        <v>38280.75</v>
      </c>
      <c r="D29" s="14">
        <f t="shared" si="1"/>
        <v>46319.707499999997</v>
      </c>
    </row>
    <row r="30" spans="1:9" x14ac:dyDescent="0.25">
      <c r="A30" s="15" t="s">
        <v>5</v>
      </c>
      <c r="B30" s="13">
        <v>19.975480000000001</v>
      </c>
      <c r="C30" s="11">
        <v>22834.560000000001</v>
      </c>
      <c r="D30" s="14">
        <f t="shared" si="1"/>
        <v>27629.817600000002</v>
      </c>
    </row>
    <row r="31" spans="1:9" x14ac:dyDescent="0.25">
      <c r="A31" s="15" t="s">
        <v>6</v>
      </c>
      <c r="B31" s="13">
        <v>21.331700000000001</v>
      </c>
      <c r="C31" s="11">
        <v>23823.71</v>
      </c>
      <c r="D31" s="14">
        <f t="shared" si="1"/>
        <v>28826.6891</v>
      </c>
    </row>
    <row r="32" spans="1:9" ht="14.45" x14ac:dyDescent="0.35">
      <c r="A32" s="15" t="s">
        <v>7</v>
      </c>
      <c r="B32" s="13">
        <v>17.282609999999998</v>
      </c>
      <c r="C32" s="11">
        <v>20870.55</v>
      </c>
      <c r="D32" s="14">
        <f t="shared" si="1"/>
        <v>25253.3655</v>
      </c>
    </row>
    <row r="33" spans="1:5" x14ac:dyDescent="0.25">
      <c r="A33" s="15" t="s">
        <v>8</v>
      </c>
      <c r="B33" s="13">
        <v>29.413589999999999</v>
      </c>
      <c r="C33" s="11">
        <v>29718.17</v>
      </c>
      <c r="D33" s="14">
        <f t="shared" si="1"/>
        <v>35958.985699999997</v>
      </c>
    </row>
    <row r="34" spans="1:5" x14ac:dyDescent="0.25">
      <c r="A34" s="15" t="s">
        <v>9</v>
      </c>
      <c r="B34" s="13">
        <v>51.077724000000003</v>
      </c>
      <c r="C34" s="11">
        <v>45518.32</v>
      </c>
      <c r="D34" s="14">
        <f t="shared" si="1"/>
        <v>55077.167199999996</v>
      </c>
    </row>
    <row r="35" spans="1:5" ht="14.45" x14ac:dyDescent="0.35">
      <c r="A35" s="15" t="s">
        <v>10</v>
      </c>
      <c r="B35" s="13">
        <v>63.975819999999999</v>
      </c>
      <c r="C35" s="11">
        <v>54269.38</v>
      </c>
      <c r="D35" s="14">
        <f t="shared" si="1"/>
        <v>65665.949800000002</v>
      </c>
    </row>
    <row r="36" spans="1:5" thickBot="1" x14ac:dyDescent="0.4">
      <c r="A36" s="16" t="s">
        <v>11</v>
      </c>
      <c r="B36" s="13">
        <v>79.321089999999998</v>
      </c>
      <c r="C36" s="11">
        <v>66117.7</v>
      </c>
      <c r="D36" s="14">
        <f>C36*1.21</f>
        <v>80002.417000000001</v>
      </c>
    </row>
    <row r="37" spans="1:5" thickBot="1" x14ac:dyDescent="0.4">
      <c r="A37" s="17" t="s">
        <v>17</v>
      </c>
      <c r="B37" s="63">
        <f>SUM(B25:B36)</f>
        <v>591.53396399999997</v>
      </c>
      <c r="C37" s="18">
        <f>SUM(C25:C36)</f>
        <v>529960.42000000004</v>
      </c>
      <c r="D37" s="19">
        <f>SUM(D25:D36)</f>
        <v>641252.10820000002</v>
      </c>
      <c r="E37" s="20">
        <f>D37/B37</f>
        <v>1084.0495174001539</v>
      </c>
    </row>
    <row r="40" spans="1:5" ht="15.75" x14ac:dyDescent="0.25">
      <c r="A40" s="1" t="s">
        <v>46</v>
      </c>
      <c r="B40" s="2"/>
      <c r="C40" s="2"/>
      <c r="D40" s="3"/>
    </row>
    <row r="41" spans="1:5" thickBot="1" x14ac:dyDescent="0.4">
      <c r="A41" s="3"/>
      <c r="B41" s="3"/>
      <c r="C41" s="3"/>
      <c r="D41" s="3"/>
    </row>
    <row r="42" spans="1:5" ht="14.45" x14ac:dyDescent="0.35">
      <c r="A42" s="67" t="s">
        <v>43</v>
      </c>
      <c r="B42" s="68"/>
      <c r="C42" s="68"/>
      <c r="D42" s="69"/>
    </row>
    <row r="43" spans="1:5" ht="27" thickBot="1" x14ac:dyDescent="0.3">
      <c r="A43" s="4" t="s">
        <v>12</v>
      </c>
      <c r="B43" s="5" t="s">
        <v>13</v>
      </c>
      <c r="C43" s="6" t="s">
        <v>14</v>
      </c>
      <c r="D43" s="7" t="s">
        <v>15</v>
      </c>
    </row>
    <row r="44" spans="1:5" ht="14.45" x14ac:dyDescent="0.35">
      <c r="A44" s="9" t="s">
        <v>0</v>
      </c>
      <c r="B44" s="10">
        <v>86.097499999999997</v>
      </c>
      <c r="C44" s="11">
        <v>60231.01</v>
      </c>
      <c r="D44" s="14">
        <f t="shared" ref="D44:D55" si="2">C44*1.21</f>
        <v>72879.522100000002</v>
      </c>
    </row>
    <row r="45" spans="1:5" x14ac:dyDescent="0.25">
      <c r="A45" s="12" t="s">
        <v>1</v>
      </c>
      <c r="B45" s="13">
        <v>68.497299999999996</v>
      </c>
      <c r="C45" s="11">
        <v>49603.49</v>
      </c>
      <c r="D45" s="14">
        <f t="shared" si="2"/>
        <v>60020.222899999993</v>
      </c>
    </row>
    <row r="46" spans="1:5" x14ac:dyDescent="0.25">
      <c r="A46" s="15" t="s">
        <v>2</v>
      </c>
      <c r="B46" s="13">
        <v>73.787350000000004</v>
      </c>
      <c r="C46" s="11">
        <v>52797.78</v>
      </c>
      <c r="D46" s="14">
        <f t="shared" si="2"/>
        <v>63885.313799999996</v>
      </c>
    </row>
    <row r="47" spans="1:5" ht="14.45" x14ac:dyDescent="0.35">
      <c r="A47" s="15" t="s">
        <v>3</v>
      </c>
      <c r="B47" s="13">
        <v>50.322929999999999</v>
      </c>
      <c r="C47" s="11">
        <v>38629.269999999997</v>
      </c>
      <c r="D47" s="14">
        <f t="shared" si="2"/>
        <v>46741.416699999994</v>
      </c>
    </row>
    <row r="48" spans="1:5" x14ac:dyDescent="0.25">
      <c r="A48" s="15" t="s">
        <v>4</v>
      </c>
      <c r="B48" s="13">
        <v>41.06474</v>
      </c>
      <c r="C48" s="11">
        <v>33038.69</v>
      </c>
      <c r="D48" s="14">
        <f t="shared" si="2"/>
        <v>39976.814900000005</v>
      </c>
    </row>
    <row r="49" spans="1:5" x14ac:dyDescent="0.25">
      <c r="A49" s="15" t="s">
        <v>5</v>
      </c>
      <c r="B49" s="13">
        <v>23.79766</v>
      </c>
      <c r="C49" s="11">
        <v>22612.51</v>
      </c>
      <c r="D49" s="14">
        <f t="shared" si="2"/>
        <v>27361.137099999996</v>
      </c>
    </row>
    <row r="50" spans="1:5" x14ac:dyDescent="0.25">
      <c r="A50" s="15" t="s">
        <v>6</v>
      </c>
      <c r="B50" s="13">
        <v>23.15868</v>
      </c>
      <c r="C50" s="11">
        <v>22226.67</v>
      </c>
      <c r="D50" s="14">
        <f t="shared" si="2"/>
        <v>26894.270699999997</v>
      </c>
    </row>
    <row r="51" spans="1:5" ht="14.45" x14ac:dyDescent="0.35">
      <c r="A51" s="15" t="s">
        <v>7</v>
      </c>
      <c r="B51" s="13">
        <v>21.510290000000001</v>
      </c>
      <c r="C51" s="11">
        <v>21231.32</v>
      </c>
      <c r="D51" s="14">
        <f>C51*1.21</f>
        <v>25689.897199999999</v>
      </c>
    </row>
    <row r="52" spans="1:5" x14ac:dyDescent="0.25">
      <c r="A52" s="15" t="s">
        <v>8</v>
      </c>
      <c r="B52" s="13">
        <v>32.804699999999997</v>
      </c>
      <c r="C52" s="11">
        <v>28051.23</v>
      </c>
      <c r="D52" s="14">
        <f t="shared" si="2"/>
        <v>33941.988299999997</v>
      </c>
    </row>
    <row r="53" spans="1:5" x14ac:dyDescent="0.25">
      <c r="A53" s="15" t="s">
        <v>9</v>
      </c>
      <c r="B53" s="13">
        <v>52.440040000000003</v>
      </c>
      <c r="C53" s="11">
        <v>39907.64</v>
      </c>
      <c r="D53" s="14">
        <f t="shared" si="2"/>
        <v>48288.244399999996</v>
      </c>
    </row>
    <row r="54" spans="1:5" ht="14.45" x14ac:dyDescent="0.35">
      <c r="A54" s="15" t="s">
        <v>10</v>
      </c>
      <c r="B54" s="13">
        <v>73.752889999999994</v>
      </c>
      <c r="C54" s="11">
        <v>52776.98</v>
      </c>
      <c r="D54" s="14">
        <f t="shared" si="2"/>
        <v>63860.145799999998</v>
      </c>
    </row>
    <row r="55" spans="1:5" thickBot="1" x14ac:dyDescent="0.4">
      <c r="A55" s="21" t="s">
        <v>11</v>
      </c>
      <c r="B55" s="22">
        <v>82.792330000000007</v>
      </c>
      <c r="C55" s="23">
        <v>58235.27</v>
      </c>
      <c r="D55" s="14">
        <f t="shared" si="2"/>
        <v>70464.676699999996</v>
      </c>
    </row>
    <row r="56" spans="1:5" thickBot="1" x14ac:dyDescent="0.4">
      <c r="A56" s="17" t="s">
        <v>42</v>
      </c>
      <c r="B56" s="63">
        <f>SUM(B44:B55)</f>
        <v>630.02641000000006</v>
      </c>
      <c r="C56" s="18">
        <f>SUM(C44:C55)</f>
        <v>479341.86</v>
      </c>
      <c r="D56" s="19">
        <f>SUM(D44:D55)</f>
        <v>580003.65059999994</v>
      </c>
      <c r="E56" s="20">
        <f>D56/B56</f>
        <v>920.60212301258912</v>
      </c>
    </row>
  </sheetData>
  <mergeCells count="3">
    <mergeCell ref="A4:D4"/>
    <mergeCell ref="A23:D23"/>
    <mergeCell ref="A42:D42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1"/>
  <sheetViews>
    <sheetView topLeftCell="A49" zoomScale="70" zoomScaleNormal="70" workbookViewId="0">
      <selection activeCell="K71" sqref="K71"/>
    </sheetView>
  </sheetViews>
  <sheetFormatPr defaultRowHeight="15" x14ac:dyDescent="0.25"/>
  <cols>
    <col min="1" max="1" width="12.42578125" customWidth="1"/>
    <col min="2" max="2" width="16.85546875" customWidth="1"/>
  </cols>
  <sheetData>
    <row r="2" spans="1:12" x14ac:dyDescent="0.25">
      <c r="A2" s="42" t="s">
        <v>38</v>
      </c>
    </row>
    <row r="3" spans="1:12" ht="15.75" thickBot="1" x14ac:dyDescent="0.3">
      <c r="A3" s="62" t="s">
        <v>53</v>
      </c>
    </row>
    <row r="4" spans="1:12" ht="14.45" x14ac:dyDescent="0.35">
      <c r="A4" s="24"/>
      <c r="B4" s="25"/>
      <c r="C4" s="26"/>
      <c r="D4" s="26"/>
      <c r="E4" s="27"/>
      <c r="F4" s="27"/>
      <c r="G4" s="27"/>
      <c r="H4" s="27"/>
      <c r="I4" s="27"/>
      <c r="J4" s="27"/>
      <c r="K4" s="27"/>
      <c r="L4" s="28"/>
    </row>
    <row r="5" spans="1:12" ht="51.75" x14ac:dyDescent="0.25">
      <c r="A5" s="29" t="s">
        <v>28</v>
      </c>
      <c r="B5" s="30" t="s">
        <v>12</v>
      </c>
      <c r="C5" s="31" t="s">
        <v>18</v>
      </c>
      <c r="D5" s="31" t="s">
        <v>19</v>
      </c>
      <c r="E5" s="32" t="s">
        <v>20</v>
      </c>
      <c r="F5" s="32" t="s">
        <v>21</v>
      </c>
      <c r="G5" s="32" t="s">
        <v>22</v>
      </c>
      <c r="H5" s="32" t="s">
        <v>23</v>
      </c>
      <c r="I5" s="32" t="s">
        <v>24</v>
      </c>
      <c r="J5" s="32" t="s">
        <v>25</v>
      </c>
      <c r="K5" s="32" t="s">
        <v>26</v>
      </c>
      <c r="L5" s="33" t="s">
        <v>27</v>
      </c>
    </row>
    <row r="6" spans="1:12" x14ac:dyDescent="0.25">
      <c r="A6" s="70" t="s">
        <v>73</v>
      </c>
      <c r="B6" s="35" t="s">
        <v>82</v>
      </c>
      <c r="C6" s="34">
        <v>290</v>
      </c>
      <c r="D6" s="34"/>
      <c r="E6" s="34">
        <v>38.630000000000003</v>
      </c>
      <c r="F6" s="34">
        <v>33.97</v>
      </c>
      <c r="G6" s="34"/>
      <c r="H6" s="38">
        <f>C6*E6</f>
        <v>11202.7</v>
      </c>
      <c r="I6" s="38">
        <f>C6*F6</f>
        <v>9851.2999999999993</v>
      </c>
      <c r="J6" s="38"/>
      <c r="K6" s="38">
        <f t="shared" ref="K6" si="0">H6+I6+J6</f>
        <v>21054</v>
      </c>
      <c r="L6" s="39">
        <f t="shared" ref="L6" si="1">K6*1.15</f>
        <v>24212.1</v>
      </c>
    </row>
    <row r="7" spans="1:12" x14ac:dyDescent="0.25">
      <c r="A7" s="70"/>
      <c r="B7" s="35" t="s">
        <v>83</v>
      </c>
      <c r="C7" s="36">
        <v>353</v>
      </c>
      <c r="D7" s="36"/>
      <c r="E7" s="34">
        <v>38.630000000000003</v>
      </c>
      <c r="F7" s="34">
        <v>33.97</v>
      </c>
      <c r="G7" s="37"/>
      <c r="H7" s="38">
        <f t="shared" ref="H7:H18" si="2">C7*E7</f>
        <v>13636.390000000001</v>
      </c>
      <c r="I7" s="38">
        <f t="shared" ref="I7:I18" si="3">C7*F7</f>
        <v>11991.41</v>
      </c>
      <c r="J7" s="38"/>
      <c r="K7" s="38">
        <f t="shared" ref="K7:K18" si="4">H7+I7+J7</f>
        <v>25627.800000000003</v>
      </c>
      <c r="L7" s="39">
        <f t="shared" ref="L7:L18" si="5">K7*1.15</f>
        <v>29471.97</v>
      </c>
    </row>
    <row r="8" spans="1:12" x14ac:dyDescent="0.25">
      <c r="A8" s="70"/>
      <c r="B8" s="35" t="s">
        <v>84</v>
      </c>
      <c r="C8" s="36">
        <v>319</v>
      </c>
      <c r="D8" s="36"/>
      <c r="E8" s="34">
        <v>38.630000000000003</v>
      </c>
      <c r="F8" s="34">
        <v>33.97</v>
      </c>
      <c r="G8" s="37"/>
      <c r="H8" s="38">
        <f t="shared" si="2"/>
        <v>12322.970000000001</v>
      </c>
      <c r="I8" s="38">
        <f t="shared" si="3"/>
        <v>10836.43</v>
      </c>
      <c r="J8" s="38"/>
      <c r="K8" s="38">
        <f t="shared" si="4"/>
        <v>23159.4</v>
      </c>
      <c r="L8" s="39">
        <f t="shared" si="5"/>
        <v>26633.31</v>
      </c>
    </row>
    <row r="9" spans="1:12" x14ac:dyDescent="0.25">
      <c r="A9" s="70"/>
      <c r="B9" s="35" t="s">
        <v>85</v>
      </c>
      <c r="C9" s="36">
        <v>419</v>
      </c>
      <c r="D9" s="36"/>
      <c r="E9" s="34">
        <v>38.630000000000003</v>
      </c>
      <c r="F9" s="34">
        <v>33.97</v>
      </c>
      <c r="G9" s="37"/>
      <c r="H9" s="38">
        <f t="shared" si="2"/>
        <v>16185.970000000001</v>
      </c>
      <c r="I9" s="38">
        <f t="shared" si="3"/>
        <v>14233.43</v>
      </c>
      <c r="J9" s="38"/>
      <c r="K9" s="38">
        <f t="shared" si="4"/>
        <v>30419.4</v>
      </c>
      <c r="L9" s="39">
        <f t="shared" si="5"/>
        <v>34982.31</v>
      </c>
    </row>
    <row r="10" spans="1:12" x14ac:dyDescent="0.25">
      <c r="A10" s="70"/>
      <c r="B10" s="35" t="s">
        <v>86</v>
      </c>
      <c r="C10" s="36">
        <v>352</v>
      </c>
      <c r="D10" s="36"/>
      <c r="E10" s="34">
        <v>38.630000000000003</v>
      </c>
      <c r="F10" s="34">
        <v>33.97</v>
      </c>
      <c r="G10" s="37"/>
      <c r="H10" s="38">
        <f t="shared" si="2"/>
        <v>13597.76</v>
      </c>
      <c r="I10" s="38">
        <f t="shared" si="3"/>
        <v>11957.439999999999</v>
      </c>
      <c r="J10" s="38"/>
      <c r="K10" s="38">
        <f t="shared" si="4"/>
        <v>25555.199999999997</v>
      </c>
      <c r="L10" s="39">
        <f t="shared" si="5"/>
        <v>29388.479999999996</v>
      </c>
    </row>
    <row r="11" spans="1:12" x14ac:dyDescent="0.25">
      <c r="A11" s="70"/>
      <c r="B11" s="35" t="s">
        <v>87</v>
      </c>
      <c r="C11" s="36">
        <v>367</v>
      </c>
      <c r="D11" s="36"/>
      <c r="E11" s="34">
        <v>38.630000000000003</v>
      </c>
      <c r="F11" s="34">
        <v>33.97</v>
      </c>
      <c r="G11" s="37"/>
      <c r="H11" s="38">
        <f t="shared" si="2"/>
        <v>14177.210000000001</v>
      </c>
      <c r="I11" s="38">
        <f t="shared" si="3"/>
        <v>12466.99</v>
      </c>
      <c r="J11" s="38"/>
      <c r="K11" s="38">
        <f t="shared" si="4"/>
        <v>26644.2</v>
      </c>
      <c r="L11" s="39">
        <f t="shared" si="5"/>
        <v>30640.829999999998</v>
      </c>
    </row>
    <row r="12" spans="1:12" x14ac:dyDescent="0.25">
      <c r="A12" s="70"/>
      <c r="B12" s="35" t="s">
        <v>88</v>
      </c>
      <c r="C12" s="36">
        <v>362</v>
      </c>
      <c r="D12" s="36"/>
      <c r="E12" s="34">
        <v>38.630000000000003</v>
      </c>
      <c r="F12" s="34">
        <v>33.97</v>
      </c>
      <c r="G12" s="37"/>
      <c r="H12" s="38">
        <f t="shared" si="2"/>
        <v>13984.060000000001</v>
      </c>
      <c r="I12" s="38">
        <f t="shared" si="3"/>
        <v>12297.14</v>
      </c>
      <c r="J12" s="38"/>
      <c r="K12" s="38">
        <f t="shared" si="4"/>
        <v>26281.200000000001</v>
      </c>
      <c r="L12" s="39">
        <f t="shared" si="5"/>
        <v>30223.379999999997</v>
      </c>
    </row>
    <row r="13" spans="1:12" x14ac:dyDescent="0.25">
      <c r="A13" s="70"/>
      <c r="B13" s="35" t="s">
        <v>89</v>
      </c>
      <c r="C13" s="36">
        <v>364</v>
      </c>
      <c r="D13" s="36"/>
      <c r="E13" s="34">
        <v>38.630000000000003</v>
      </c>
      <c r="F13" s="34">
        <v>33.97</v>
      </c>
      <c r="G13" s="37"/>
      <c r="H13" s="38">
        <f t="shared" si="2"/>
        <v>14061.320000000002</v>
      </c>
      <c r="I13" s="38">
        <f t="shared" si="3"/>
        <v>12365.08</v>
      </c>
      <c r="J13" s="38"/>
      <c r="K13" s="38">
        <f t="shared" si="4"/>
        <v>26426.400000000001</v>
      </c>
      <c r="L13" s="39">
        <f t="shared" si="5"/>
        <v>30390.36</v>
      </c>
    </row>
    <row r="14" spans="1:12" x14ac:dyDescent="0.25">
      <c r="A14" s="70"/>
      <c r="B14" s="35" t="s">
        <v>90</v>
      </c>
      <c r="C14" s="36">
        <v>460</v>
      </c>
      <c r="D14" s="36"/>
      <c r="E14" s="34">
        <v>38.630000000000003</v>
      </c>
      <c r="F14" s="34">
        <v>33.97</v>
      </c>
      <c r="G14" s="37"/>
      <c r="H14" s="38">
        <f t="shared" si="2"/>
        <v>17769.800000000003</v>
      </c>
      <c r="I14" s="38">
        <f t="shared" si="3"/>
        <v>15626.199999999999</v>
      </c>
      <c r="J14" s="38"/>
      <c r="K14" s="38">
        <f t="shared" si="4"/>
        <v>33396</v>
      </c>
      <c r="L14" s="39">
        <f t="shared" si="5"/>
        <v>38405.399999999994</v>
      </c>
    </row>
    <row r="15" spans="1:12" x14ac:dyDescent="0.25">
      <c r="A15" s="70"/>
      <c r="B15" s="35" t="s">
        <v>91</v>
      </c>
      <c r="C15" s="36">
        <v>418</v>
      </c>
      <c r="D15" s="36"/>
      <c r="E15" s="34">
        <v>38.630000000000003</v>
      </c>
      <c r="F15" s="34">
        <v>33.97</v>
      </c>
      <c r="G15" s="37"/>
      <c r="H15" s="38">
        <f t="shared" si="2"/>
        <v>16147.340000000002</v>
      </c>
      <c r="I15" s="38">
        <f t="shared" si="3"/>
        <v>14199.46</v>
      </c>
      <c r="J15" s="38"/>
      <c r="K15" s="38">
        <f t="shared" si="4"/>
        <v>30346.800000000003</v>
      </c>
      <c r="L15" s="39">
        <f t="shared" si="5"/>
        <v>34898.82</v>
      </c>
    </row>
    <row r="16" spans="1:12" x14ac:dyDescent="0.25">
      <c r="A16" s="70"/>
      <c r="B16" s="35" t="s">
        <v>92</v>
      </c>
      <c r="C16" s="36">
        <v>421</v>
      </c>
      <c r="D16" s="36"/>
      <c r="E16" s="34">
        <v>38.630000000000003</v>
      </c>
      <c r="F16" s="34">
        <v>33.97</v>
      </c>
      <c r="G16" s="37"/>
      <c r="H16" s="38">
        <f t="shared" ref="H16:H17" si="6">C16*E16</f>
        <v>16263.230000000001</v>
      </c>
      <c r="I16" s="38">
        <f t="shared" ref="I16:I17" si="7">C16*F16</f>
        <v>14301.369999999999</v>
      </c>
      <c r="J16" s="38"/>
      <c r="K16" s="38">
        <f t="shared" ref="K16:K17" si="8">H16+I16+J16</f>
        <v>30564.6</v>
      </c>
      <c r="L16" s="39">
        <f t="shared" ref="L16:L17" si="9">K16*1.15</f>
        <v>35149.289999999994</v>
      </c>
    </row>
    <row r="17" spans="1:12" x14ac:dyDescent="0.25">
      <c r="A17" s="70"/>
      <c r="B17" s="35" t="s">
        <v>93</v>
      </c>
      <c r="C17" s="36">
        <v>419</v>
      </c>
      <c r="D17" s="36"/>
      <c r="E17" s="34">
        <v>38.630000000000003</v>
      </c>
      <c r="F17" s="34">
        <v>33.97</v>
      </c>
      <c r="G17" s="37"/>
      <c r="H17" s="38">
        <f t="shared" si="6"/>
        <v>16185.970000000001</v>
      </c>
      <c r="I17" s="38">
        <f t="shared" si="7"/>
        <v>14233.43</v>
      </c>
      <c r="J17" s="38"/>
      <c r="K17" s="38">
        <f t="shared" si="8"/>
        <v>30419.4</v>
      </c>
      <c r="L17" s="39">
        <f t="shared" si="9"/>
        <v>34982.31</v>
      </c>
    </row>
    <row r="18" spans="1:12" x14ac:dyDescent="0.25">
      <c r="A18" s="70"/>
      <c r="B18" s="35" t="s">
        <v>54</v>
      </c>
      <c r="C18" s="36">
        <v>98</v>
      </c>
      <c r="D18" s="36"/>
      <c r="E18" s="34">
        <v>38.630000000000003</v>
      </c>
      <c r="F18" s="34">
        <v>33.97</v>
      </c>
      <c r="G18" s="37"/>
      <c r="H18" s="38">
        <f t="shared" si="2"/>
        <v>3785.7400000000002</v>
      </c>
      <c r="I18" s="38">
        <f t="shared" si="3"/>
        <v>3329.06</v>
      </c>
      <c r="J18" s="38"/>
      <c r="K18" s="38">
        <f t="shared" si="4"/>
        <v>7114.8</v>
      </c>
      <c r="L18" s="39">
        <f t="shared" si="5"/>
        <v>8182.0199999999995</v>
      </c>
    </row>
    <row r="19" spans="1:12" ht="15.75" thickBot="1" x14ac:dyDescent="0.3">
      <c r="A19" s="71"/>
      <c r="B19" s="40" t="s">
        <v>41</v>
      </c>
      <c r="C19" s="41">
        <f>SUM(C6:C18)</f>
        <v>4642</v>
      </c>
      <c r="D19" s="41"/>
      <c r="E19" s="41"/>
      <c r="F19" s="41"/>
      <c r="G19" s="41"/>
      <c r="H19" s="41">
        <f>SUM(H6:H18)</f>
        <v>179320.46000000002</v>
      </c>
      <c r="I19" s="41">
        <f>SUM(I6:I18)</f>
        <v>157688.74</v>
      </c>
      <c r="J19" s="41">
        <f>SUM(J6:J18)</f>
        <v>0</v>
      </c>
      <c r="K19" s="41">
        <f>SUM(K6:K18)</f>
        <v>337009.2</v>
      </c>
      <c r="L19" s="41">
        <f>SUM(L6:L18)</f>
        <v>387560.58</v>
      </c>
    </row>
    <row r="22" spans="1:12" x14ac:dyDescent="0.25">
      <c r="A22" s="42" t="s">
        <v>39</v>
      </c>
    </row>
    <row r="23" spans="1:12" ht="15.75" thickBot="1" x14ac:dyDescent="0.3">
      <c r="A23" s="62" t="s">
        <v>53</v>
      </c>
    </row>
    <row r="24" spans="1:12" ht="14.45" x14ac:dyDescent="0.35">
      <c r="A24" s="24"/>
      <c r="B24" s="25"/>
      <c r="C24" s="26"/>
      <c r="D24" s="26"/>
      <c r="E24" s="27"/>
      <c r="F24" s="27"/>
      <c r="G24" s="27"/>
      <c r="H24" s="27"/>
      <c r="I24" s="27"/>
      <c r="J24" s="27"/>
      <c r="K24" s="27"/>
      <c r="L24" s="28"/>
    </row>
    <row r="25" spans="1:12" ht="51.75" x14ac:dyDescent="0.25">
      <c r="A25" s="29" t="s">
        <v>28</v>
      </c>
      <c r="B25" s="30" t="s">
        <v>12</v>
      </c>
      <c r="C25" s="31" t="s">
        <v>18</v>
      </c>
      <c r="D25" s="31" t="s">
        <v>19</v>
      </c>
      <c r="E25" s="32" t="s">
        <v>20</v>
      </c>
      <c r="F25" s="32" t="s">
        <v>21</v>
      </c>
      <c r="G25" s="32" t="s">
        <v>22</v>
      </c>
      <c r="H25" s="32" t="s">
        <v>23</v>
      </c>
      <c r="I25" s="32" t="s">
        <v>24</v>
      </c>
      <c r="J25" s="32" t="s">
        <v>25</v>
      </c>
      <c r="K25" s="32" t="s">
        <v>26</v>
      </c>
      <c r="L25" s="33" t="s">
        <v>27</v>
      </c>
    </row>
    <row r="26" spans="1:12" x14ac:dyDescent="0.25">
      <c r="A26" s="70" t="s">
        <v>73</v>
      </c>
      <c r="B26" s="35" t="s">
        <v>55</v>
      </c>
      <c r="C26" s="34">
        <v>217</v>
      </c>
      <c r="D26" s="34"/>
      <c r="E26" s="34">
        <v>40.369999999999997</v>
      </c>
      <c r="F26" s="34">
        <v>35.799999999999997</v>
      </c>
      <c r="G26" s="34"/>
      <c r="H26" s="38">
        <f>C26*E26</f>
        <v>8760.2899999999991</v>
      </c>
      <c r="I26" s="38">
        <f>C26*F26</f>
        <v>7768.5999999999995</v>
      </c>
      <c r="J26" s="38"/>
      <c r="K26" s="38">
        <f t="shared" ref="K26:K38" si="10">H26+I26+J26</f>
        <v>16528.89</v>
      </c>
      <c r="L26" s="39">
        <f t="shared" ref="L26:L38" si="11">K26*1.15</f>
        <v>19008.223499999996</v>
      </c>
    </row>
    <row r="27" spans="1:12" x14ac:dyDescent="0.25">
      <c r="A27" s="70"/>
      <c r="B27" s="35" t="s">
        <v>56</v>
      </c>
      <c r="C27" s="36">
        <v>321</v>
      </c>
      <c r="D27" s="36"/>
      <c r="E27" s="34">
        <v>40.369999999999997</v>
      </c>
      <c r="F27" s="34">
        <v>35.799999999999997</v>
      </c>
      <c r="G27" s="37"/>
      <c r="H27" s="38">
        <f t="shared" ref="H27:H38" si="12">C27*E27</f>
        <v>12958.769999999999</v>
      </c>
      <c r="I27" s="38">
        <f t="shared" ref="I27:I38" si="13">C27*F27</f>
        <v>11491.8</v>
      </c>
      <c r="J27" s="38"/>
      <c r="K27" s="38">
        <f t="shared" si="10"/>
        <v>24450.57</v>
      </c>
      <c r="L27" s="39">
        <f t="shared" si="11"/>
        <v>28118.155499999997</v>
      </c>
    </row>
    <row r="28" spans="1:12" x14ac:dyDescent="0.25">
      <c r="A28" s="70"/>
      <c r="B28" s="35" t="s">
        <v>57</v>
      </c>
      <c r="C28" s="36">
        <v>468</v>
      </c>
      <c r="D28" s="36"/>
      <c r="E28" s="34">
        <v>40.369999999999997</v>
      </c>
      <c r="F28" s="34">
        <v>35.799999999999997</v>
      </c>
      <c r="G28" s="37"/>
      <c r="H28" s="38">
        <f t="shared" si="12"/>
        <v>18893.16</v>
      </c>
      <c r="I28" s="38">
        <f t="shared" si="13"/>
        <v>16754.399999999998</v>
      </c>
      <c r="J28" s="38"/>
      <c r="K28" s="38">
        <f t="shared" si="10"/>
        <v>35647.56</v>
      </c>
      <c r="L28" s="39">
        <f t="shared" si="11"/>
        <v>40994.693999999996</v>
      </c>
    </row>
    <row r="29" spans="1:12" x14ac:dyDescent="0.25">
      <c r="A29" s="70"/>
      <c r="B29" s="35" t="s">
        <v>58</v>
      </c>
      <c r="C29" s="36">
        <v>401</v>
      </c>
      <c r="D29" s="36"/>
      <c r="E29" s="34">
        <v>40.369999999999997</v>
      </c>
      <c r="F29" s="34">
        <v>35.799999999999997</v>
      </c>
      <c r="G29" s="37"/>
      <c r="H29" s="38">
        <f t="shared" si="12"/>
        <v>16188.369999999999</v>
      </c>
      <c r="I29" s="38">
        <f t="shared" si="13"/>
        <v>14355.8</v>
      </c>
      <c r="J29" s="38"/>
      <c r="K29" s="38">
        <f t="shared" si="10"/>
        <v>30544.17</v>
      </c>
      <c r="L29" s="39">
        <f t="shared" si="11"/>
        <v>35125.795499999993</v>
      </c>
    </row>
    <row r="30" spans="1:12" x14ac:dyDescent="0.25">
      <c r="A30" s="70"/>
      <c r="B30" s="35" t="s">
        <v>59</v>
      </c>
      <c r="C30" s="36">
        <v>480</v>
      </c>
      <c r="D30" s="36"/>
      <c r="E30" s="34">
        <v>40.369999999999997</v>
      </c>
      <c r="F30" s="34">
        <v>35.799999999999997</v>
      </c>
      <c r="G30" s="37"/>
      <c r="H30" s="38">
        <f t="shared" si="12"/>
        <v>19377.599999999999</v>
      </c>
      <c r="I30" s="38">
        <f t="shared" si="13"/>
        <v>17184</v>
      </c>
      <c r="J30" s="38"/>
      <c r="K30" s="38">
        <f t="shared" si="10"/>
        <v>36561.599999999999</v>
      </c>
      <c r="L30" s="39">
        <f t="shared" si="11"/>
        <v>42045.84</v>
      </c>
    </row>
    <row r="31" spans="1:12" x14ac:dyDescent="0.25">
      <c r="A31" s="70"/>
      <c r="B31" s="35" t="s">
        <v>60</v>
      </c>
      <c r="C31" s="36">
        <v>395</v>
      </c>
      <c r="D31" s="36"/>
      <c r="E31" s="34">
        <v>40.369999999999997</v>
      </c>
      <c r="F31" s="34">
        <v>35.799999999999997</v>
      </c>
      <c r="G31" s="37"/>
      <c r="H31" s="38">
        <f t="shared" si="12"/>
        <v>15946.15</v>
      </c>
      <c r="I31" s="38">
        <f t="shared" si="13"/>
        <v>14140.999999999998</v>
      </c>
      <c r="J31" s="38"/>
      <c r="K31" s="38">
        <f t="shared" si="10"/>
        <v>30087.149999999998</v>
      </c>
      <c r="L31" s="39">
        <f t="shared" si="11"/>
        <v>34600.222499999996</v>
      </c>
    </row>
    <row r="32" spans="1:12" x14ac:dyDescent="0.25">
      <c r="A32" s="70"/>
      <c r="B32" s="35" t="s">
        <v>61</v>
      </c>
      <c r="C32" s="36">
        <v>405</v>
      </c>
      <c r="D32" s="36"/>
      <c r="E32" s="34">
        <v>40.369999999999997</v>
      </c>
      <c r="F32" s="34">
        <v>35.799999999999997</v>
      </c>
      <c r="G32" s="37"/>
      <c r="H32" s="38">
        <f t="shared" si="12"/>
        <v>16349.849999999999</v>
      </c>
      <c r="I32" s="38">
        <f t="shared" si="13"/>
        <v>14498.999999999998</v>
      </c>
      <c r="J32" s="38"/>
      <c r="K32" s="38">
        <f t="shared" si="10"/>
        <v>30848.85</v>
      </c>
      <c r="L32" s="39">
        <f t="shared" si="11"/>
        <v>35476.177499999998</v>
      </c>
    </row>
    <row r="33" spans="1:12" x14ac:dyDescent="0.25">
      <c r="A33" s="70"/>
      <c r="B33" s="35" t="s">
        <v>62</v>
      </c>
      <c r="C33" s="36">
        <v>400</v>
      </c>
      <c r="D33" s="36"/>
      <c r="E33" s="34">
        <v>40.369999999999997</v>
      </c>
      <c r="F33" s="34">
        <v>35.799999999999997</v>
      </c>
      <c r="G33" s="37"/>
      <c r="H33" s="38">
        <f t="shared" si="12"/>
        <v>16147.999999999998</v>
      </c>
      <c r="I33" s="38">
        <f t="shared" si="13"/>
        <v>14319.999999999998</v>
      </c>
      <c r="J33" s="38"/>
      <c r="K33" s="38">
        <f t="shared" si="10"/>
        <v>30467.999999999996</v>
      </c>
      <c r="L33" s="39">
        <f t="shared" si="11"/>
        <v>35038.19999999999</v>
      </c>
    </row>
    <row r="34" spans="1:12" x14ac:dyDescent="0.25">
      <c r="A34" s="70"/>
      <c r="B34" s="35" t="s">
        <v>63</v>
      </c>
      <c r="C34" s="36">
        <v>220</v>
      </c>
      <c r="D34" s="36"/>
      <c r="E34" s="34">
        <v>40.369999999999997</v>
      </c>
      <c r="F34" s="34">
        <v>35.799999999999997</v>
      </c>
      <c r="G34" s="37"/>
      <c r="H34" s="38">
        <f t="shared" si="12"/>
        <v>8881.4</v>
      </c>
      <c r="I34" s="38">
        <f t="shared" si="13"/>
        <v>7875.9999999999991</v>
      </c>
      <c r="J34" s="38"/>
      <c r="K34" s="38">
        <f t="shared" si="10"/>
        <v>16757.399999999998</v>
      </c>
      <c r="L34" s="39">
        <f t="shared" si="11"/>
        <v>19271.009999999995</v>
      </c>
    </row>
    <row r="35" spans="1:12" x14ac:dyDescent="0.25">
      <c r="A35" s="70"/>
      <c r="B35" s="35" t="s">
        <v>64</v>
      </c>
      <c r="C35" s="36">
        <v>371</v>
      </c>
      <c r="D35" s="36"/>
      <c r="E35" s="34">
        <v>40.369999999999997</v>
      </c>
      <c r="F35" s="34">
        <v>35.799999999999997</v>
      </c>
      <c r="G35" s="37"/>
      <c r="H35" s="38">
        <f t="shared" si="12"/>
        <v>14977.269999999999</v>
      </c>
      <c r="I35" s="38">
        <f t="shared" si="13"/>
        <v>13281.8</v>
      </c>
      <c r="J35" s="38"/>
      <c r="K35" s="38">
        <f t="shared" si="10"/>
        <v>28259.07</v>
      </c>
      <c r="L35" s="39">
        <f t="shared" si="11"/>
        <v>32497.930499999999</v>
      </c>
    </row>
    <row r="36" spans="1:12" x14ac:dyDescent="0.25">
      <c r="A36" s="70"/>
      <c r="B36" s="35" t="s">
        <v>65</v>
      </c>
      <c r="C36" s="36">
        <v>351</v>
      </c>
      <c r="D36" s="36"/>
      <c r="E36" s="34">
        <v>40.369999999999997</v>
      </c>
      <c r="F36" s="34">
        <v>35.799999999999997</v>
      </c>
      <c r="G36" s="37"/>
      <c r="H36" s="38">
        <f t="shared" si="12"/>
        <v>14169.869999999999</v>
      </c>
      <c r="I36" s="38">
        <f t="shared" si="13"/>
        <v>12565.8</v>
      </c>
      <c r="J36" s="38"/>
      <c r="K36" s="38">
        <f t="shared" si="10"/>
        <v>26735.67</v>
      </c>
      <c r="L36" s="39">
        <f t="shared" si="11"/>
        <v>30746.020499999995</v>
      </c>
    </row>
    <row r="37" spans="1:12" x14ac:dyDescent="0.25">
      <c r="A37" s="70"/>
      <c r="B37" s="35" t="s">
        <v>66</v>
      </c>
      <c r="C37" s="36">
        <v>301</v>
      </c>
      <c r="D37" s="36"/>
      <c r="E37" s="34">
        <v>40.369999999999997</v>
      </c>
      <c r="F37" s="34">
        <v>35.799999999999997</v>
      </c>
      <c r="G37" s="37"/>
      <c r="H37" s="38">
        <f t="shared" ref="H37" si="14">C37*E37</f>
        <v>12151.369999999999</v>
      </c>
      <c r="I37" s="38">
        <f t="shared" ref="I37" si="15">C37*F37</f>
        <v>10775.8</v>
      </c>
      <c r="J37" s="38"/>
      <c r="K37" s="38">
        <f t="shared" ref="K37" si="16">H37+I37+J37</f>
        <v>22927.17</v>
      </c>
      <c r="L37" s="39">
        <f t="shared" ref="L37" si="17">K37*1.15</f>
        <v>26366.245499999997</v>
      </c>
    </row>
    <row r="38" spans="1:12" x14ac:dyDescent="0.25">
      <c r="A38" s="70"/>
      <c r="B38" s="35" t="s">
        <v>67</v>
      </c>
      <c r="C38" s="36">
        <v>149</v>
      </c>
      <c r="D38" s="36"/>
      <c r="E38" s="34">
        <v>40.369999999999997</v>
      </c>
      <c r="F38" s="34">
        <v>35.799999999999997</v>
      </c>
      <c r="G38" s="37"/>
      <c r="H38" s="38">
        <f t="shared" si="12"/>
        <v>6015.1299999999992</v>
      </c>
      <c r="I38" s="38">
        <f t="shared" si="13"/>
        <v>5334.2</v>
      </c>
      <c r="J38" s="38"/>
      <c r="K38" s="38">
        <f t="shared" si="10"/>
        <v>11349.329999999998</v>
      </c>
      <c r="L38" s="39">
        <f t="shared" si="11"/>
        <v>13051.729499999998</v>
      </c>
    </row>
    <row r="39" spans="1:12" ht="15.75" thickBot="1" x14ac:dyDescent="0.3">
      <c r="A39" s="71"/>
      <c r="B39" s="40" t="s">
        <v>40</v>
      </c>
      <c r="C39" s="41">
        <f>SUM(C26:C38)</f>
        <v>4479</v>
      </c>
      <c r="D39" s="41"/>
      <c r="E39" s="41"/>
      <c r="F39" s="41"/>
      <c r="G39" s="41"/>
      <c r="H39" s="41">
        <f>SUM(H26:H38)</f>
        <v>180817.22999999998</v>
      </c>
      <c r="I39" s="41">
        <f>SUM(I26:I38)</f>
        <v>160348.19999999998</v>
      </c>
      <c r="J39" s="41">
        <f>SUM(J27:J38)</f>
        <v>0</v>
      </c>
      <c r="K39" s="41">
        <f>SUM(K26:K38)</f>
        <v>341165.42999999993</v>
      </c>
      <c r="L39" s="41">
        <f>SUM(L26:L38)</f>
        <v>392340.24450000003</v>
      </c>
    </row>
    <row r="42" spans="1:12" x14ac:dyDescent="0.25">
      <c r="A42" s="42" t="s">
        <v>49</v>
      </c>
    </row>
    <row r="43" spans="1:12" ht="15.75" thickBot="1" x14ac:dyDescent="0.3">
      <c r="A43" s="62" t="s">
        <v>53</v>
      </c>
    </row>
    <row r="44" spans="1:12" ht="14.45" x14ac:dyDescent="0.35">
      <c r="A44" s="24"/>
      <c r="B44" s="25"/>
      <c r="C44" s="26"/>
      <c r="D44" s="26"/>
      <c r="E44" s="27"/>
      <c r="F44" s="27"/>
      <c r="G44" s="27"/>
      <c r="H44" s="27"/>
      <c r="I44" s="27"/>
      <c r="J44" s="27"/>
      <c r="K44" s="27"/>
      <c r="L44" s="28"/>
    </row>
    <row r="45" spans="1:12" ht="51.75" x14ac:dyDescent="0.25">
      <c r="A45" s="29" t="s">
        <v>28</v>
      </c>
      <c r="B45" s="30" t="s">
        <v>12</v>
      </c>
      <c r="C45" s="31" t="s">
        <v>18</v>
      </c>
      <c r="D45" s="31" t="s">
        <v>19</v>
      </c>
      <c r="E45" s="32" t="s">
        <v>20</v>
      </c>
      <c r="F45" s="32" t="s">
        <v>21</v>
      </c>
      <c r="G45" s="32" t="s">
        <v>22</v>
      </c>
      <c r="H45" s="32" t="s">
        <v>23</v>
      </c>
      <c r="I45" s="32" t="s">
        <v>24</v>
      </c>
      <c r="J45" s="32" t="s">
        <v>25</v>
      </c>
      <c r="K45" s="32" t="s">
        <v>26</v>
      </c>
      <c r="L45" s="33" t="s">
        <v>27</v>
      </c>
    </row>
    <row r="46" spans="1:12" x14ac:dyDescent="0.25">
      <c r="A46" s="70" t="s">
        <v>73</v>
      </c>
      <c r="B46" s="35" t="s">
        <v>68</v>
      </c>
      <c r="C46" s="34">
        <v>266</v>
      </c>
      <c r="D46" s="34"/>
      <c r="E46" s="34">
        <v>41.37</v>
      </c>
      <c r="F46" s="34">
        <v>36.799999999999997</v>
      </c>
      <c r="G46" s="34"/>
      <c r="H46" s="38">
        <f>C46*E46</f>
        <v>11004.42</v>
      </c>
      <c r="I46" s="38">
        <f>C46*F46</f>
        <v>9788.7999999999993</v>
      </c>
      <c r="J46" s="38"/>
      <c r="K46" s="38">
        <f t="shared" ref="K46:K55" si="18">H46+I46+J46</f>
        <v>20793.22</v>
      </c>
      <c r="L46" s="39">
        <f t="shared" ref="L46:L48" si="19">K46*1.15</f>
        <v>23912.202999999998</v>
      </c>
    </row>
    <row r="47" spans="1:12" x14ac:dyDescent="0.25">
      <c r="A47" s="70"/>
      <c r="B47" s="35" t="s">
        <v>69</v>
      </c>
      <c r="C47" s="36">
        <v>372</v>
      </c>
      <c r="D47" s="36"/>
      <c r="E47" s="34">
        <v>41.37</v>
      </c>
      <c r="F47" s="34">
        <v>36.799999999999997</v>
      </c>
      <c r="G47" s="37"/>
      <c r="H47" s="38">
        <f t="shared" ref="H47:H55" si="20">C47*E47</f>
        <v>15389.64</v>
      </c>
      <c r="I47" s="38">
        <f t="shared" ref="I47:I55" si="21">C47*F47</f>
        <v>13689.599999999999</v>
      </c>
      <c r="J47" s="38"/>
      <c r="K47" s="38">
        <f t="shared" si="18"/>
        <v>29079.239999999998</v>
      </c>
      <c r="L47" s="39">
        <f t="shared" si="19"/>
        <v>33441.125999999997</v>
      </c>
    </row>
    <row r="48" spans="1:12" x14ac:dyDescent="0.25">
      <c r="A48" s="70"/>
      <c r="B48" s="35" t="s">
        <v>70</v>
      </c>
      <c r="C48" s="36">
        <v>361</v>
      </c>
      <c r="D48" s="36"/>
      <c r="E48" s="34">
        <v>41.37</v>
      </c>
      <c r="F48" s="34">
        <v>36.799999999999997</v>
      </c>
      <c r="G48" s="37"/>
      <c r="H48" s="38">
        <f t="shared" si="20"/>
        <v>14934.57</v>
      </c>
      <c r="I48" s="38">
        <f t="shared" si="21"/>
        <v>13284.8</v>
      </c>
      <c r="J48" s="38"/>
      <c r="K48" s="38">
        <f t="shared" si="18"/>
        <v>28219.37</v>
      </c>
      <c r="L48" s="39">
        <f t="shared" si="19"/>
        <v>32452.275499999996</v>
      </c>
    </row>
    <row r="49" spans="1:12" x14ac:dyDescent="0.25">
      <c r="A49" s="70"/>
      <c r="B49" s="35" t="s">
        <v>71</v>
      </c>
      <c r="C49" s="36">
        <v>360</v>
      </c>
      <c r="D49" s="36"/>
      <c r="E49" s="34">
        <v>41.37</v>
      </c>
      <c r="F49" s="34">
        <v>36.799999999999997</v>
      </c>
      <c r="G49" s="37"/>
      <c r="H49" s="38">
        <f t="shared" si="20"/>
        <v>14893.199999999999</v>
      </c>
      <c r="I49" s="38">
        <f t="shared" si="21"/>
        <v>13247.999999999998</v>
      </c>
      <c r="J49" s="38"/>
      <c r="K49" s="38">
        <f>H49+I49+J49</f>
        <v>28141.199999999997</v>
      </c>
      <c r="L49" s="39">
        <f>K49*1.1</f>
        <v>30955.32</v>
      </c>
    </row>
    <row r="50" spans="1:12" x14ac:dyDescent="0.25">
      <c r="A50" s="70"/>
      <c r="B50" s="35" t="s">
        <v>72</v>
      </c>
      <c r="C50" s="36">
        <v>69</v>
      </c>
      <c r="D50" s="36"/>
      <c r="E50" s="34">
        <v>41.37</v>
      </c>
      <c r="F50" s="34">
        <v>36.799999999999997</v>
      </c>
      <c r="G50" s="37"/>
      <c r="H50" s="38">
        <f t="shared" si="20"/>
        <v>2854.5299999999997</v>
      </c>
      <c r="I50" s="38">
        <f t="shared" si="21"/>
        <v>2539.1999999999998</v>
      </c>
      <c r="J50" s="38"/>
      <c r="K50" s="38">
        <f t="shared" si="18"/>
        <v>5393.73</v>
      </c>
      <c r="L50" s="39">
        <f t="shared" ref="L50:L55" si="22">K50*1.1</f>
        <v>5933.1030000000001</v>
      </c>
    </row>
    <row r="51" spans="1:12" x14ac:dyDescent="0.25">
      <c r="A51" s="70"/>
      <c r="B51" s="35" t="s">
        <v>74</v>
      </c>
      <c r="C51" s="36">
        <v>293</v>
      </c>
      <c r="D51" s="36"/>
      <c r="E51" s="34">
        <v>43.25</v>
      </c>
      <c r="F51" s="34">
        <v>38.47</v>
      </c>
      <c r="G51" s="37"/>
      <c r="H51" s="38">
        <f t="shared" si="20"/>
        <v>12672.25</v>
      </c>
      <c r="I51" s="38">
        <f t="shared" si="21"/>
        <v>11271.71</v>
      </c>
      <c r="J51" s="38"/>
      <c r="K51" s="38">
        <f t="shared" si="18"/>
        <v>23943.96</v>
      </c>
      <c r="L51" s="39">
        <f t="shared" si="22"/>
        <v>26338.356</v>
      </c>
    </row>
    <row r="52" spans="1:12" x14ac:dyDescent="0.25">
      <c r="A52" s="70"/>
      <c r="B52" s="35" t="s">
        <v>75</v>
      </c>
      <c r="C52" s="36">
        <v>273</v>
      </c>
      <c r="D52" s="36"/>
      <c r="E52" s="34">
        <v>43.25</v>
      </c>
      <c r="F52" s="34">
        <v>38.47</v>
      </c>
      <c r="G52" s="37"/>
      <c r="H52" s="38">
        <f t="shared" si="20"/>
        <v>11807.25</v>
      </c>
      <c r="I52" s="38">
        <f t="shared" si="21"/>
        <v>10502.31</v>
      </c>
      <c r="J52" s="38"/>
      <c r="K52" s="38">
        <f t="shared" si="18"/>
        <v>22309.559999999998</v>
      </c>
      <c r="L52" s="39">
        <f t="shared" si="22"/>
        <v>24540.516</v>
      </c>
    </row>
    <row r="53" spans="1:12" x14ac:dyDescent="0.25">
      <c r="A53" s="70"/>
      <c r="B53" s="35" t="s">
        <v>76</v>
      </c>
      <c r="C53" s="36">
        <v>291</v>
      </c>
      <c r="D53" s="36"/>
      <c r="E53" s="34">
        <v>43.25</v>
      </c>
      <c r="F53" s="34">
        <v>38.47</v>
      </c>
      <c r="G53" s="37"/>
      <c r="H53" s="38">
        <f t="shared" si="20"/>
        <v>12585.75</v>
      </c>
      <c r="I53" s="38">
        <f t="shared" si="21"/>
        <v>11194.77</v>
      </c>
      <c r="J53" s="38"/>
      <c r="K53" s="38">
        <f t="shared" si="18"/>
        <v>23780.52</v>
      </c>
      <c r="L53" s="39">
        <f t="shared" si="22"/>
        <v>26158.572000000004</v>
      </c>
    </row>
    <row r="54" spans="1:12" x14ac:dyDescent="0.25">
      <c r="A54" s="70"/>
      <c r="B54" s="35" t="s">
        <v>77</v>
      </c>
      <c r="C54" s="36">
        <v>549</v>
      </c>
      <c r="D54" s="36"/>
      <c r="E54" s="34">
        <v>43.25</v>
      </c>
      <c r="F54" s="34">
        <v>38.47</v>
      </c>
      <c r="G54" s="37"/>
      <c r="H54" s="38">
        <f t="shared" si="20"/>
        <v>23744.25</v>
      </c>
      <c r="I54" s="38">
        <f t="shared" si="21"/>
        <v>21120.03</v>
      </c>
      <c r="J54" s="38"/>
      <c r="K54" s="38">
        <f t="shared" si="18"/>
        <v>44864.28</v>
      </c>
      <c r="L54" s="39">
        <f t="shared" si="22"/>
        <v>49350.708000000006</v>
      </c>
    </row>
    <row r="55" spans="1:12" x14ac:dyDescent="0.25">
      <c r="A55" s="70"/>
      <c r="B55" s="35" t="s">
        <v>78</v>
      </c>
      <c r="C55" s="36">
        <v>307</v>
      </c>
      <c r="D55" s="36"/>
      <c r="E55" s="34">
        <v>43.25</v>
      </c>
      <c r="F55" s="34">
        <v>38.47</v>
      </c>
      <c r="G55" s="37"/>
      <c r="H55" s="38">
        <f t="shared" si="20"/>
        <v>13277.75</v>
      </c>
      <c r="I55" s="38">
        <f t="shared" si="21"/>
        <v>11810.289999999999</v>
      </c>
      <c r="J55" s="38"/>
      <c r="K55" s="38">
        <f t="shared" si="18"/>
        <v>25088.04</v>
      </c>
      <c r="L55" s="39">
        <f t="shared" si="22"/>
        <v>27596.844000000005</v>
      </c>
    </row>
    <row r="56" spans="1:12" x14ac:dyDescent="0.25">
      <c r="A56" s="70"/>
      <c r="B56" s="35" t="s">
        <v>79</v>
      </c>
      <c r="C56" s="36">
        <v>382</v>
      </c>
      <c r="D56" s="36"/>
      <c r="E56" s="34">
        <v>43.25</v>
      </c>
      <c r="F56" s="34">
        <v>38.47</v>
      </c>
      <c r="G56" s="37"/>
      <c r="H56" s="38">
        <f t="shared" ref="H56:H57" si="23">C56*E56</f>
        <v>16521.5</v>
      </c>
      <c r="I56" s="38">
        <f t="shared" ref="I56:I57" si="24">C56*F56</f>
        <v>14695.539999999999</v>
      </c>
      <c r="J56" s="38"/>
      <c r="K56" s="38">
        <f t="shared" ref="K56:K57" si="25">H56+I56+J56</f>
        <v>31217.040000000001</v>
      </c>
      <c r="L56" s="39">
        <f t="shared" ref="L56:L57" si="26">K56*1.1</f>
        <v>34338.744000000006</v>
      </c>
    </row>
    <row r="57" spans="1:12" x14ac:dyDescent="0.25">
      <c r="A57" s="70"/>
      <c r="B57" s="35" t="s">
        <v>80</v>
      </c>
      <c r="C57" s="36">
        <v>293</v>
      </c>
      <c r="D57" s="36"/>
      <c r="E57" s="34">
        <v>43.25</v>
      </c>
      <c r="F57" s="34">
        <v>38.47</v>
      </c>
      <c r="G57" s="37"/>
      <c r="H57" s="38">
        <f t="shared" si="23"/>
        <v>12672.25</v>
      </c>
      <c r="I57" s="38">
        <f t="shared" si="24"/>
        <v>11271.71</v>
      </c>
      <c r="J57" s="38"/>
      <c r="K57" s="38">
        <f t="shared" si="25"/>
        <v>23943.96</v>
      </c>
      <c r="L57" s="39">
        <f t="shared" si="26"/>
        <v>26338.356</v>
      </c>
    </row>
    <row r="58" spans="1:12" x14ac:dyDescent="0.25">
      <c r="A58" s="70"/>
      <c r="B58" s="35" t="s">
        <v>81</v>
      </c>
      <c r="C58" s="36">
        <v>301</v>
      </c>
      <c r="D58" s="36"/>
      <c r="E58" s="34">
        <v>43.25</v>
      </c>
      <c r="F58" s="34">
        <v>38.47</v>
      </c>
      <c r="G58" s="37"/>
      <c r="H58" s="38">
        <f t="shared" ref="H58:H59" si="27">C58*E58</f>
        <v>13018.25</v>
      </c>
      <c r="I58" s="38">
        <f t="shared" ref="I58:I59" si="28">C58*F58</f>
        <v>11579.47</v>
      </c>
      <c r="J58" s="38"/>
      <c r="K58" s="38">
        <f t="shared" ref="K58:K59" si="29">H58+I58+J58</f>
        <v>24597.72</v>
      </c>
      <c r="L58" s="39">
        <f t="shared" ref="L58:L59" si="30">K58*1.1</f>
        <v>27057.492000000002</v>
      </c>
    </row>
    <row r="59" spans="1:12" x14ac:dyDescent="0.25">
      <c r="A59" s="70"/>
      <c r="B59" s="35" t="s">
        <v>94</v>
      </c>
      <c r="C59" s="36">
        <v>70</v>
      </c>
      <c r="D59" s="36"/>
      <c r="E59" s="34">
        <v>43.25</v>
      </c>
      <c r="F59" s="34">
        <v>38.47</v>
      </c>
      <c r="G59" s="37"/>
      <c r="H59" s="38">
        <f t="shared" si="27"/>
        <v>3027.5</v>
      </c>
      <c r="I59" s="38">
        <f t="shared" si="28"/>
        <v>2692.9</v>
      </c>
      <c r="J59" s="38"/>
      <c r="K59" s="38">
        <f t="shared" si="29"/>
        <v>5720.4</v>
      </c>
      <c r="L59" s="39">
        <f t="shared" si="30"/>
        <v>6292.4400000000005</v>
      </c>
    </row>
    <row r="60" spans="1:12" x14ac:dyDescent="0.25">
      <c r="A60" s="70"/>
      <c r="B60" s="35"/>
      <c r="C60" s="36"/>
      <c r="D60" s="36"/>
      <c r="E60" s="34"/>
      <c r="F60" s="34"/>
      <c r="G60" s="37"/>
      <c r="H60" s="38"/>
      <c r="I60" s="38"/>
      <c r="J60" s="38"/>
      <c r="K60" s="38"/>
      <c r="L60" s="39"/>
    </row>
    <row r="61" spans="1:12" ht="15.75" thickBot="1" x14ac:dyDescent="0.3">
      <c r="A61" s="71"/>
      <c r="B61" s="40" t="s">
        <v>48</v>
      </c>
      <c r="C61" s="41">
        <f>SUM(C46:C60)</f>
        <v>4187</v>
      </c>
      <c r="D61" s="41"/>
      <c r="E61" s="41"/>
      <c r="F61" s="41"/>
      <c r="G61" s="41"/>
      <c r="H61" s="41">
        <f>SUM(H46:H60)</f>
        <v>178403.11</v>
      </c>
      <c r="I61" s="41">
        <f>SUM(I46:I60)</f>
        <v>158689.12999999998</v>
      </c>
      <c r="J61" s="41">
        <f>SUM(J46:J60)</f>
        <v>0</v>
      </c>
      <c r="K61" s="41">
        <f>SUM(K46:K60)</f>
        <v>337092.24</v>
      </c>
      <c r="L61" s="41">
        <f>SUM(L46:L60)</f>
        <v>374706.05550000002</v>
      </c>
    </row>
  </sheetData>
  <mergeCells count="3">
    <mergeCell ref="A6:A19"/>
    <mergeCell ref="A26:A39"/>
    <mergeCell ref="A46:A6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EE</vt:lpstr>
      <vt:lpstr>ZP</vt:lpstr>
      <vt:lpstr>VODA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KAPLANOVA</dc:creator>
  <cp:lastModifiedBy>Helena BELLINGOVA</cp:lastModifiedBy>
  <dcterms:created xsi:type="dcterms:W3CDTF">2020-10-20T18:23:49Z</dcterms:created>
  <dcterms:modified xsi:type="dcterms:W3CDTF">2023-05-02T08:13:19Z</dcterms:modified>
</cp:coreProperties>
</file>